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0" windowWidth="20490" windowHeight="6870" activeTab="1"/>
  </bookViews>
  <sheets>
    <sheet name="Рз прил 5" sheetId="3" r:id="rId1"/>
    <sheet name="КЦСР прил 6" sheetId="2" r:id="rId2"/>
    <sheet name="вед прил 7" sheetId="1" r:id="rId3"/>
    <sheet name="Лист1" sheetId="4" r:id="rId4"/>
  </sheets>
  <externalReferences>
    <externalReference r:id="rId5"/>
  </externalReferences>
  <definedNames>
    <definedName name="_xlnm._FilterDatabase" localSheetId="2" hidden="1">'вед прил 7'!$A$12:$XBT$1153</definedName>
    <definedName name="_xlnm._FilterDatabase" localSheetId="1" hidden="1">'КЦСР прил 6'!$A$13:$WVM$811</definedName>
    <definedName name="_xlnm._FilterDatabase" localSheetId="0" hidden="1">'Рз прил 5'!$A$12:$G$64</definedName>
    <definedName name="_xlnm.Print_Titles" localSheetId="2">'вед прил 7'!$10:$12</definedName>
    <definedName name="_xlnm.Print_Titles" localSheetId="1">'КЦСР прил 6'!$11:$12</definedName>
    <definedName name="_xlnm.Print_Titles" localSheetId="0">'Рз прил 5'!$10:$12</definedName>
    <definedName name="_xlnm.Print_Area" localSheetId="2">'вед прил 7'!$A$1:$J$1153</definedName>
    <definedName name="_xlnm.Print_Area" localSheetId="1">'КЦСР прил 6'!$A$1:$G$815</definedName>
    <definedName name="_xlnm.Print_Area" localSheetId="0">'Рз прил 5'!$A$1:$G$68</definedName>
  </definedNames>
  <calcPr calcId="145621"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18" i="1" l="1"/>
  <c r="J718" i="1"/>
  <c r="H718" i="1"/>
  <c r="F54" i="2"/>
  <c r="G54" i="2"/>
  <c r="F52" i="2"/>
  <c r="G52" i="2"/>
  <c r="E52" i="2"/>
  <c r="E255" i="2"/>
  <c r="L15" i="1" l="1"/>
  <c r="M15" i="1" l="1"/>
  <c r="K15" i="1"/>
  <c r="E395" i="2"/>
  <c r="E394" i="2" s="1"/>
  <c r="F395" i="2"/>
  <c r="G395" i="2"/>
  <c r="H1097" i="1"/>
  <c r="H1096" i="1" s="1"/>
  <c r="J1096" i="1"/>
  <c r="I1096" i="1"/>
  <c r="F247" i="2"/>
  <c r="F246" i="2" s="1"/>
  <c r="G247" i="2"/>
  <c r="G246" i="2" s="1"/>
  <c r="E247" i="2"/>
  <c r="E246" i="2" s="1"/>
  <c r="J841" i="1"/>
  <c r="J840" i="1" s="1"/>
  <c r="J839" i="1" s="1"/>
  <c r="I841" i="1"/>
  <c r="I840" i="1" s="1"/>
  <c r="I839" i="1" s="1"/>
  <c r="H841" i="1"/>
  <c r="H840" i="1" s="1"/>
  <c r="H839" i="1" s="1"/>
  <c r="I223" i="1" l="1"/>
  <c r="J223" i="1"/>
  <c r="H223" i="1"/>
  <c r="F182" i="2" l="1"/>
  <c r="F181" i="2" s="1"/>
  <c r="F180" i="2" s="1"/>
  <c r="G182" i="2"/>
  <c r="G181" i="2" s="1"/>
  <c r="G180" i="2" s="1"/>
  <c r="J704" i="1" l="1"/>
  <c r="I704" i="1"/>
  <c r="H704" i="1"/>
  <c r="F356" i="2" l="1"/>
  <c r="F355" i="2" s="1"/>
  <c r="G356" i="2"/>
  <c r="G355" i="2" s="1"/>
  <c r="F358" i="2"/>
  <c r="G358" i="2"/>
  <c r="E358" i="2"/>
  <c r="E356" i="2"/>
  <c r="E355" i="2" s="1"/>
  <c r="F309" i="2"/>
  <c r="G309" i="2"/>
  <c r="E309" i="2"/>
  <c r="F189" i="2" l="1"/>
  <c r="F188" i="2" s="1"/>
  <c r="G189" i="2"/>
  <c r="G188" i="2" s="1"/>
  <c r="E189" i="2"/>
  <c r="E188" i="2" s="1"/>
  <c r="F230" i="2" l="1"/>
  <c r="F229" i="2" s="1"/>
  <c r="G230" i="2"/>
  <c r="G229" i="2" s="1"/>
  <c r="E230" i="2"/>
  <c r="E229" i="2" s="1"/>
  <c r="J1144" i="1"/>
  <c r="J1143" i="1" s="1"/>
  <c r="J1142" i="1" s="1"/>
  <c r="J1141" i="1" s="1"/>
  <c r="J1140" i="1" s="1"/>
  <c r="I1144" i="1"/>
  <c r="I1143" i="1" s="1"/>
  <c r="I1142" i="1" s="1"/>
  <c r="I1141" i="1" s="1"/>
  <c r="I1140" i="1" s="1"/>
  <c r="H1144" i="1"/>
  <c r="H1143" i="1" s="1"/>
  <c r="H1142" i="1" s="1"/>
  <c r="H1141" i="1" s="1"/>
  <c r="H1140" i="1" s="1"/>
  <c r="J1136" i="1"/>
  <c r="J1135" i="1" s="1"/>
  <c r="I1136" i="1"/>
  <c r="I1135" i="1" s="1"/>
  <c r="H1136" i="1"/>
  <c r="H1135" i="1" s="1"/>
  <c r="J1132" i="1"/>
  <c r="I1132" i="1"/>
  <c r="H1132" i="1"/>
  <c r="J1129" i="1"/>
  <c r="I1129" i="1"/>
  <c r="H1129" i="1"/>
  <c r="J1123" i="1"/>
  <c r="J1122" i="1" s="1"/>
  <c r="J1121" i="1" s="1"/>
  <c r="I1123" i="1"/>
  <c r="I1122" i="1" s="1"/>
  <c r="I1121" i="1" s="1"/>
  <c r="H1123" i="1"/>
  <c r="H1122" i="1" s="1"/>
  <c r="H1121" i="1" s="1"/>
  <c r="J1119" i="1"/>
  <c r="J1118" i="1" s="1"/>
  <c r="J1117" i="1" s="1"/>
  <c r="I1119" i="1"/>
  <c r="I1118" i="1" s="1"/>
  <c r="I1117" i="1" s="1"/>
  <c r="H1119" i="1"/>
  <c r="H1118" i="1" s="1"/>
  <c r="H1117" i="1" s="1"/>
  <c r="J1111" i="1"/>
  <c r="I1111" i="1"/>
  <c r="H1111" i="1"/>
  <c r="J1107" i="1"/>
  <c r="J1106" i="1" s="1"/>
  <c r="J1105" i="1" s="1"/>
  <c r="J1104" i="1" s="1"/>
  <c r="J1103" i="1" s="1"/>
  <c r="G57" i="3" s="1"/>
  <c r="I1107" i="1"/>
  <c r="I1106" i="1" s="1"/>
  <c r="I1105" i="1" s="1"/>
  <c r="I1104" i="1" s="1"/>
  <c r="I1103" i="1" s="1"/>
  <c r="F57" i="3" s="1"/>
  <c r="H1107" i="1"/>
  <c r="H1106" i="1" s="1"/>
  <c r="J1101" i="1"/>
  <c r="J1100" i="1" s="1"/>
  <c r="I1101" i="1"/>
  <c r="I1100" i="1" s="1"/>
  <c r="H1101" i="1"/>
  <c r="H1100" i="1" s="1"/>
  <c r="H1099" i="1"/>
  <c r="H1098" i="1" s="1"/>
  <c r="H1095" i="1" s="1"/>
  <c r="H1094" i="1" s="1"/>
  <c r="J1098" i="1"/>
  <c r="I1098" i="1"/>
  <c r="I1095" i="1" s="1"/>
  <c r="I1094" i="1" s="1"/>
  <c r="J1092" i="1"/>
  <c r="J1091" i="1" s="1"/>
  <c r="I1092" i="1"/>
  <c r="I1091" i="1" s="1"/>
  <c r="H1092" i="1"/>
  <c r="H1091" i="1" s="1"/>
  <c r="J1089" i="1"/>
  <c r="I1089" i="1"/>
  <c r="H1089" i="1"/>
  <c r="J1087" i="1"/>
  <c r="I1087" i="1"/>
  <c r="H1087" i="1"/>
  <c r="J1085" i="1"/>
  <c r="I1085" i="1"/>
  <c r="H1085" i="1"/>
  <c r="J1083" i="1"/>
  <c r="I1083" i="1"/>
  <c r="H1083" i="1"/>
  <c r="J1081" i="1"/>
  <c r="I1081" i="1"/>
  <c r="H1081" i="1"/>
  <c r="J1079" i="1"/>
  <c r="I1079" i="1"/>
  <c r="H1079" i="1"/>
  <c r="J1077" i="1"/>
  <c r="I1077" i="1"/>
  <c r="H1077" i="1"/>
  <c r="J1075" i="1"/>
  <c r="I1075" i="1"/>
  <c r="H1075" i="1"/>
  <c r="J1073" i="1"/>
  <c r="I1073" i="1"/>
  <c r="H1073" i="1"/>
  <c r="J1069" i="1"/>
  <c r="J1068" i="1" s="1"/>
  <c r="J1067" i="1" s="1"/>
  <c r="I1069" i="1"/>
  <c r="I1068" i="1" s="1"/>
  <c r="I1067" i="1" s="1"/>
  <c r="H1069" i="1"/>
  <c r="H1068" i="1" s="1"/>
  <c r="H1067" i="1" s="1"/>
  <c r="H1065" i="1"/>
  <c r="H1064" i="1" s="1"/>
  <c r="J1064" i="1"/>
  <c r="I1064" i="1"/>
  <c r="J1062" i="1"/>
  <c r="I1062" i="1"/>
  <c r="H1062" i="1"/>
  <c r="J1057" i="1"/>
  <c r="J1056" i="1" s="1"/>
  <c r="J1055" i="1" s="1"/>
  <c r="J1054" i="1" s="1"/>
  <c r="I1057" i="1"/>
  <c r="I1056" i="1" s="1"/>
  <c r="I1055" i="1" s="1"/>
  <c r="I1054" i="1" s="1"/>
  <c r="H1057" i="1"/>
  <c r="H1056" i="1" s="1"/>
  <c r="H1055" i="1" s="1"/>
  <c r="H1054" i="1" s="1"/>
  <c r="J1049" i="1"/>
  <c r="J1048" i="1" s="1"/>
  <c r="J1047" i="1" s="1"/>
  <c r="J1046" i="1" s="1"/>
  <c r="I1049" i="1"/>
  <c r="I1048" i="1" s="1"/>
  <c r="I1047" i="1" s="1"/>
  <c r="I1046" i="1" s="1"/>
  <c r="H1049" i="1"/>
  <c r="H1048" i="1" s="1"/>
  <c r="H1047" i="1" s="1"/>
  <c r="H1046" i="1" s="1"/>
  <c r="J1044" i="1"/>
  <c r="J1043" i="1" s="1"/>
  <c r="J1042" i="1" s="1"/>
  <c r="J1041" i="1" s="1"/>
  <c r="I1044" i="1"/>
  <c r="I1043" i="1" s="1"/>
  <c r="I1042" i="1" s="1"/>
  <c r="I1041" i="1" s="1"/>
  <c r="H1044" i="1"/>
  <c r="H1043" i="1" s="1"/>
  <c r="H1042" i="1" s="1"/>
  <c r="H1041" i="1" s="1"/>
  <c r="J1037" i="1"/>
  <c r="J1036" i="1" s="1"/>
  <c r="I1037" i="1"/>
  <c r="I1036" i="1" s="1"/>
  <c r="H1037" i="1"/>
  <c r="H1036" i="1" s="1"/>
  <c r="J1034" i="1"/>
  <c r="I1034" i="1"/>
  <c r="H1034" i="1"/>
  <c r="J1032" i="1"/>
  <c r="I1032" i="1"/>
  <c r="H1032" i="1"/>
  <c r="J1028" i="1"/>
  <c r="J1027" i="1" s="1"/>
  <c r="I1028" i="1"/>
  <c r="I1027" i="1" s="1"/>
  <c r="H1028" i="1"/>
  <c r="H1027" i="1" s="1"/>
  <c r="J1025" i="1"/>
  <c r="I1025" i="1"/>
  <c r="H1025" i="1"/>
  <c r="J1020" i="1"/>
  <c r="I1020" i="1"/>
  <c r="H1020" i="1"/>
  <c r="J1016" i="1"/>
  <c r="I1016" i="1"/>
  <c r="H1016" i="1"/>
  <c r="J1013" i="1"/>
  <c r="I1013" i="1"/>
  <c r="H1013" i="1"/>
  <c r="J1011" i="1"/>
  <c r="I1011" i="1"/>
  <c r="H1011" i="1"/>
  <c r="J1008" i="1"/>
  <c r="I1008" i="1"/>
  <c r="H1008" i="1"/>
  <c r="J1006" i="1"/>
  <c r="I1006" i="1"/>
  <c r="H1006" i="1"/>
  <c r="J1004" i="1"/>
  <c r="I1004" i="1"/>
  <c r="H1004" i="1"/>
  <c r="H1002" i="1"/>
  <c r="J1000" i="1"/>
  <c r="I1000" i="1"/>
  <c r="H1000" i="1"/>
  <c r="J996" i="1"/>
  <c r="J995" i="1" s="1"/>
  <c r="J994" i="1" s="1"/>
  <c r="I996" i="1"/>
  <c r="I995" i="1" s="1"/>
  <c r="I994" i="1" s="1"/>
  <c r="H996" i="1"/>
  <c r="H995" i="1" s="1"/>
  <c r="H994" i="1" s="1"/>
  <c r="J992" i="1"/>
  <c r="J991" i="1" s="1"/>
  <c r="I992" i="1"/>
  <c r="I991" i="1" s="1"/>
  <c r="H991" i="1"/>
  <c r="J990" i="1"/>
  <c r="J989" i="1" s="1"/>
  <c r="H990" i="1"/>
  <c r="H989" i="1" s="1"/>
  <c r="I989" i="1"/>
  <c r="J981" i="1"/>
  <c r="J980" i="1" s="1"/>
  <c r="J979" i="1" s="1"/>
  <c r="J978" i="1" s="1"/>
  <c r="J977" i="1" s="1"/>
  <c r="J976" i="1" s="1"/>
  <c r="I981" i="1"/>
  <c r="I980" i="1" s="1"/>
  <c r="I979" i="1" s="1"/>
  <c r="I978" i="1" s="1"/>
  <c r="I977" i="1" s="1"/>
  <c r="I976" i="1" s="1"/>
  <c r="H981" i="1"/>
  <c r="H980" i="1" s="1"/>
  <c r="H979" i="1" s="1"/>
  <c r="H978" i="1" s="1"/>
  <c r="H977" i="1" s="1"/>
  <c r="H976" i="1" s="1"/>
  <c r="J973" i="1"/>
  <c r="J972" i="1" s="1"/>
  <c r="G327" i="2" s="1"/>
  <c r="G326" i="2" s="1"/>
  <c r="G325" i="2" s="1"/>
  <c r="I973" i="1"/>
  <c r="I972" i="1" s="1"/>
  <c r="F327" i="2" s="1"/>
  <c r="F326" i="2" s="1"/>
  <c r="F325" i="2" s="1"/>
  <c r="H973" i="1"/>
  <c r="H972" i="1" s="1"/>
  <c r="E327" i="2" s="1"/>
  <c r="J970" i="1"/>
  <c r="I970" i="1"/>
  <c r="H970" i="1"/>
  <c r="J966" i="1"/>
  <c r="I966" i="1"/>
  <c r="H966" i="1"/>
  <c r="J962" i="1"/>
  <c r="J961" i="1" s="1"/>
  <c r="I962" i="1"/>
  <c r="I961" i="1" s="1"/>
  <c r="H962" i="1"/>
  <c r="H961" i="1" s="1"/>
  <c r="J959" i="1"/>
  <c r="I959" i="1"/>
  <c r="H959" i="1"/>
  <c r="J957" i="1"/>
  <c r="I957" i="1"/>
  <c r="H957" i="1"/>
  <c r="J955" i="1"/>
  <c r="I955" i="1"/>
  <c r="H955" i="1"/>
  <c r="J950" i="1"/>
  <c r="J949" i="1" s="1"/>
  <c r="J948" i="1" s="1"/>
  <c r="J947" i="1" s="1"/>
  <c r="I950" i="1"/>
  <c r="I949" i="1" s="1"/>
  <c r="I948" i="1" s="1"/>
  <c r="I947" i="1" s="1"/>
  <c r="H950" i="1"/>
  <c r="H949" i="1" s="1"/>
  <c r="H948" i="1" s="1"/>
  <c r="H947" i="1" s="1"/>
  <c r="J944" i="1"/>
  <c r="J943" i="1" s="1"/>
  <c r="I944" i="1"/>
  <c r="I943" i="1" s="1"/>
  <c r="H944" i="1"/>
  <c r="H943" i="1" s="1"/>
  <c r="H941" i="1"/>
  <c r="J939" i="1"/>
  <c r="I939" i="1"/>
  <c r="H939" i="1"/>
  <c r="J937" i="1"/>
  <c r="I937" i="1"/>
  <c r="H937" i="1"/>
  <c r="J935" i="1"/>
  <c r="I935" i="1"/>
  <c r="H935" i="1"/>
  <c r="J933" i="1"/>
  <c r="I933" i="1"/>
  <c r="H933" i="1"/>
  <c r="J929" i="1"/>
  <c r="I929" i="1"/>
  <c r="H929" i="1"/>
  <c r="J927" i="1"/>
  <c r="I927" i="1"/>
  <c r="H927" i="1"/>
  <c r="J925" i="1"/>
  <c r="I925" i="1"/>
  <c r="H925" i="1"/>
  <c r="J923" i="1"/>
  <c r="I923" i="1"/>
  <c r="H923" i="1"/>
  <c r="J921" i="1"/>
  <c r="I921" i="1"/>
  <c r="H921" i="1"/>
  <c r="J919" i="1"/>
  <c r="I919" i="1"/>
  <c r="H919" i="1"/>
  <c r="J914" i="1"/>
  <c r="J913" i="1" s="1"/>
  <c r="J912" i="1" s="1"/>
  <c r="J911" i="1" s="1"/>
  <c r="I914" i="1"/>
  <c r="I913" i="1" s="1"/>
  <c r="I912" i="1" s="1"/>
  <c r="I911" i="1" s="1"/>
  <c r="H914" i="1"/>
  <c r="H913" i="1" s="1"/>
  <c r="H912" i="1" s="1"/>
  <c r="H911" i="1" s="1"/>
  <c r="J909" i="1"/>
  <c r="J908" i="1" s="1"/>
  <c r="J907" i="1" s="1"/>
  <c r="J906" i="1" s="1"/>
  <c r="I909" i="1"/>
  <c r="I908" i="1" s="1"/>
  <c r="I907" i="1" s="1"/>
  <c r="I906" i="1" s="1"/>
  <c r="H909" i="1"/>
  <c r="H908" i="1" s="1"/>
  <c r="H907" i="1" s="1"/>
  <c r="H906" i="1" s="1"/>
  <c r="J902" i="1"/>
  <c r="J901" i="1" s="1"/>
  <c r="J900" i="1" s="1"/>
  <c r="J899" i="1" s="1"/>
  <c r="I902" i="1"/>
  <c r="I901" i="1" s="1"/>
  <c r="I900" i="1" s="1"/>
  <c r="I899" i="1" s="1"/>
  <c r="H902" i="1"/>
  <c r="H901" i="1" s="1"/>
  <c r="H900" i="1" s="1"/>
  <c r="H899" i="1" s="1"/>
  <c r="J897" i="1"/>
  <c r="J896" i="1" s="1"/>
  <c r="J895" i="1" s="1"/>
  <c r="J894" i="1" s="1"/>
  <c r="I897" i="1"/>
  <c r="I896" i="1" s="1"/>
  <c r="I895" i="1" s="1"/>
  <c r="I894" i="1" s="1"/>
  <c r="H897" i="1"/>
  <c r="H896" i="1" s="1"/>
  <c r="H895" i="1" s="1"/>
  <c r="H894" i="1" s="1"/>
  <c r="J891" i="1"/>
  <c r="J890" i="1" s="1"/>
  <c r="I891" i="1"/>
  <c r="I890" i="1" s="1"/>
  <c r="H891" i="1"/>
  <c r="H890" i="1" s="1"/>
  <c r="I888" i="1"/>
  <c r="H888" i="1"/>
  <c r="J886" i="1"/>
  <c r="I886" i="1"/>
  <c r="H886" i="1"/>
  <c r="J884" i="1"/>
  <c r="I884" i="1"/>
  <c r="H884" i="1"/>
  <c r="J882" i="1"/>
  <c r="I882" i="1"/>
  <c r="H882" i="1"/>
  <c r="J880" i="1"/>
  <c r="I880" i="1"/>
  <c r="H880" i="1"/>
  <c r="J878" i="1"/>
  <c r="I878" i="1"/>
  <c r="H878" i="1"/>
  <c r="J876" i="1"/>
  <c r="I876" i="1"/>
  <c r="H876" i="1"/>
  <c r="J871" i="1"/>
  <c r="I871" i="1"/>
  <c r="H871" i="1"/>
  <c r="J869" i="1"/>
  <c r="I869" i="1"/>
  <c r="H869" i="1"/>
  <c r="J860" i="1"/>
  <c r="J859" i="1" s="1"/>
  <c r="J858" i="1" s="1"/>
  <c r="J857" i="1" s="1"/>
  <c r="J856" i="1" s="1"/>
  <c r="J855" i="1" s="1"/>
  <c r="I860" i="1"/>
  <c r="I859" i="1" s="1"/>
  <c r="I858" i="1" s="1"/>
  <c r="I857" i="1" s="1"/>
  <c r="I856" i="1" s="1"/>
  <c r="I855" i="1" s="1"/>
  <c r="H860" i="1"/>
  <c r="H859" i="1" s="1"/>
  <c r="H858" i="1" s="1"/>
  <c r="H857" i="1" s="1"/>
  <c r="H856" i="1" s="1"/>
  <c r="H855" i="1" s="1"/>
  <c r="J853" i="1"/>
  <c r="J852" i="1" s="1"/>
  <c r="J851" i="1" s="1"/>
  <c r="J850" i="1" s="1"/>
  <c r="I853" i="1"/>
  <c r="I852" i="1" s="1"/>
  <c r="I851" i="1" s="1"/>
  <c r="I850" i="1" s="1"/>
  <c r="H853" i="1"/>
  <c r="H852" i="1" s="1"/>
  <c r="H851" i="1" s="1"/>
  <c r="H850" i="1" s="1"/>
  <c r="J849" i="1"/>
  <c r="J848" i="1" s="1"/>
  <c r="I849" i="1"/>
  <c r="I848" i="1" s="1"/>
  <c r="H849" i="1"/>
  <c r="H848" i="1" s="1"/>
  <c r="H847" i="1"/>
  <c r="J846" i="1"/>
  <c r="I846" i="1"/>
  <c r="J837" i="1"/>
  <c r="J836" i="1" s="1"/>
  <c r="J835" i="1" s="1"/>
  <c r="I837" i="1"/>
  <c r="I836" i="1" s="1"/>
  <c r="I835" i="1" s="1"/>
  <c r="H837" i="1"/>
  <c r="H836" i="1" s="1"/>
  <c r="J833" i="1"/>
  <c r="I833" i="1"/>
  <c r="H833" i="1"/>
  <c r="J831" i="1"/>
  <c r="I831" i="1"/>
  <c r="H831" i="1"/>
  <c r="J829" i="1"/>
  <c r="I829" i="1"/>
  <c r="H829" i="1"/>
  <c r="J826" i="1"/>
  <c r="I826" i="1"/>
  <c r="H826" i="1"/>
  <c r="J821" i="1"/>
  <c r="J820" i="1" s="1"/>
  <c r="J819" i="1" s="1"/>
  <c r="J818" i="1" s="1"/>
  <c r="I821" i="1"/>
  <c r="I820" i="1" s="1"/>
  <c r="I819" i="1" s="1"/>
  <c r="I818" i="1" s="1"/>
  <c r="H821" i="1"/>
  <c r="H820" i="1" s="1"/>
  <c r="H819" i="1" s="1"/>
  <c r="H818" i="1" s="1"/>
  <c r="H817" i="1"/>
  <c r="H813" i="1" s="1"/>
  <c r="J813" i="1"/>
  <c r="I813" i="1"/>
  <c r="J808" i="1"/>
  <c r="I808" i="1"/>
  <c r="H808" i="1"/>
  <c r="J805" i="1"/>
  <c r="I805" i="1"/>
  <c r="H805" i="1"/>
  <c r="J801" i="1"/>
  <c r="I801" i="1"/>
  <c r="H801" i="1"/>
  <c r="J795" i="1"/>
  <c r="J794" i="1" s="1"/>
  <c r="J793" i="1" s="1"/>
  <c r="J792" i="1" s="1"/>
  <c r="I795" i="1"/>
  <c r="I794" i="1" s="1"/>
  <c r="I793" i="1" s="1"/>
  <c r="I792" i="1" s="1"/>
  <c r="H795" i="1"/>
  <c r="H794" i="1" s="1"/>
  <c r="H793" i="1" s="1"/>
  <c r="H792" i="1" s="1"/>
  <c r="J790" i="1"/>
  <c r="I790" i="1"/>
  <c r="H790" i="1"/>
  <c r="J788" i="1"/>
  <c r="I788" i="1"/>
  <c r="H788" i="1"/>
  <c r="J783" i="1"/>
  <c r="J782" i="1" s="1"/>
  <c r="J781" i="1" s="1"/>
  <c r="J780" i="1" s="1"/>
  <c r="I783" i="1"/>
  <c r="I782" i="1" s="1"/>
  <c r="I781" i="1" s="1"/>
  <c r="I780" i="1" s="1"/>
  <c r="H783" i="1"/>
  <c r="H782" i="1" s="1"/>
  <c r="H781" i="1" s="1"/>
  <c r="H780" i="1" s="1"/>
  <c r="J778" i="1"/>
  <c r="J777" i="1" s="1"/>
  <c r="I778" i="1"/>
  <c r="I777" i="1" s="1"/>
  <c r="H778" i="1"/>
  <c r="H777" i="1" s="1"/>
  <c r="J775" i="1"/>
  <c r="I775" i="1"/>
  <c r="H775" i="1"/>
  <c r="J772" i="1"/>
  <c r="I772" i="1"/>
  <c r="H772" i="1"/>
  <c r="J770" i="1"/>
  <c r="I770" i="1"/>
  <c r="H770" i="1"/>
  <c r="J767" i="1"/>
  <c r="I767" i="1"/>
  <c r="H767" i="1"/>
  <c r="J765" i="1"/>
  <c r="I765" i="1"/>
  <c r="H765" i="1"/>
  <c r="I760" i="1"/>
  <c r="I759" i="1" s="1"/>
  <c r="J759" i="1"/>
  <c r="H759" i="1"/>
  <c r="I758" i="1"/>
  <c r="I757" i="1" s="1"/>
  <c r="J757" i="1"/>
  <c r="H757" i="1"/>
  <c r="J752" i="1"/>
  <c r="I752" i="1"/>
  <c r="H752" i="1"/>
  <c r="J750" i="1"/>
  <c r="J747" i="1"/>
  <c r="I747" i="1"/>
  <c r="H747" i="1"/>
  <c r="J745" i="1"/>
  <c r="I745" i="1"/>
  <c r="H745" i="1"/>
  <c r="J740" i="1"/>
  <c r="I740" i="1"/>
  <c r="H740" i="1"/>
  <c r="J738" i="1"/>
  <c r="I738" i="1"/>
  <c r="H738" i="1"/>
  <c r="J733" i="1"/>
  <c r="J732" i="1" s="1"/>
  <c r="J731" i="1" s="1"/>
  <c r="J730" i="1" s="1"/>
  <c r="I733" i="1"/>
  <c r="I732" i="1" s="1"/>
  <c r="I731" i="1" s="1"/>
  <c r="I730" i="1" s="1"/>
  <c r="H733" i="1"/>
  <c r="H732" i="1" s="1"/>
  <c r="H731" i="1" s="1"/>
  <c r="H730" i="1" s="1"/>
  <c r="J728" i="1"/>
  <c r="J727" i="1" s="1"/>
  <c r="J726" i="1" s="1"/>
  <c r="J725" i="1" s="1"/>
  <c r="I728" i="1"/>
  <c r="I727" i="1" s="1"/>
  <c r="I726" i="1" s="1"/>
  <c r="I725" i="1" s="1"/>
  <c r="H728" i="1"/>
  <c r="H727" i="1" s="1"/>
  <c r="H726" i="1" s="1"/>
  <c r="H725" i="1" s="1"/>
  <c r="J723" i="1"/>
  <c r="I723" i="1"/>
  <c r="H723" i="1"/>
  <c r="J721" i="1"/>
  <c r="I721" i="1"/>
  <c r="H721" i="1"/>
  <c r="J717" i="1"/>
  <c r="I717" i="1"/>
  <c r="H717" i="1"/>
  <c r="J715" i="1"/>
  <c r="J714" i="1" s="1"/>
  <c r="I715" i="1"/>
  <c r="I714" i="1" s="1"/>
  <c r="H715" i="1"/>
  <c r="H714" i="1" s="1"/>
  <c r="J712" i="1"/>
  <c r="I712" i="1"/>
  <c r="H712" i="1"/>
  <c r="J710" i="1"/>
  <c r="I710" i="1"/>
  <c r="H710" i="1"/>
  <c r="J708" i="1"/>
  <c r="I708" i="1"/>
  <c r="H708" i="1"/>
  <c r="J706" i="1"/>
  <c r="I706" i="1"/>
  <c r="H706" i="1"/>
  <c r="H702" i="1"/>
  <c r="J700" i="1"/>
  <c r="I700" i="1"/>
  <c r="H700" i="1"/>
  <c r="J698" i="1"/>
  <c r="I698" i="1"/>
  <c r="H698" i="1"/>
  <c r="J696" i="1"/>
  <c r="I696" i="1"/>
  <c r="H696" i="1"/>
  <c r="J694" i="1"/>
  <c r="I694" i="1"/>
  <c r="H694" i="1"/>
  <c r="H692" i="1"/>
  <c r="H691" i="1" s="1"/>
  <c r="J691" i="1"/>
  <c r="I691" i="1"/>
  <c r="J689" i="1"/>
  <c r="I689" i="1"/>
  <c r="H689" i="1"/>
  <c r="J687" i="1"/>
  <c r="I687" i="1"/>
  <c r="H687" i="1"/>
  <c r="J685" i="1"/>
  <c r="I685" i="1"/>
  <c r="H685" i="1"/>
  <c r="I684" i="1"/>
  <c r="I683" i="1" s="1"/>
  <c r="J683" i="1"/>
  <c r="H683" i="1"/>
  <c r="J681" i="1"/>
  <c r="I681" i="1"/>
  <c r="H681" i="1"/>
  <c r="J679" i="1"/>
  <c r="I679" i="1"/>
  <c r="H679" i="1"/>
  <c r="J677" i="1"/>
  <c r="I677" i="1"/>
  <c r="H677" i="1"/>
  <c r="J675" i="1"/>
  <c r="I675" i="1"/>
  <c r="H675" i="1"/>
  <c r="J673" i="1"/>
  <c r="I673" i="1"/>
  <c r="H673" i="1"/>
  <c r="J671" i="1"/>
  <c r="I671" i="1"/>
  <c r="H671" i="1"/>
  <c r="J669" i="1"/>
  <c r="I669" i="1"/>
  <c r="H669" i="1"/>
  <c r="J667" i="1"/>
  <c r="I667" i="1"/>
  <c r="H667" i="1"/>
  <c r="J665" i="1"/>
  <c r="I665" i="1"/>
  <c r="H665" i="1"/>
  <c r="J663" i="1"/>
  <c r="I663" i="1"/>
  <c r="H663" i="1"/>
  <c r="J657" i="1"/>
  <c r="I657" i="1"/>
  <c r="H657" i="1"/>
  <c r="J655" i="1"/>
  <c r="I655" i="1"/>
  <c r="H655" i="1"/>
  <c r="J650" i="1"/>
  <c r="J649" i="1" s="1"/>
  <c r="J648" i="1" s="1"/>
  <c r="J647" i="1" s="1"/>
  <c r="I650" i="1"/>
  <c r="I649" i="1" s="1"/>
  <c r="I648" i="1" s="1"/>
  <c r="I647" i="1" s="1"/>
  <c r="H650" i="1"/>
  <c r="H649" i="1" s="1"/>
  <c r="H648" i="1" s="1"/>
  <c r="H647" i="1" s="1"/>
  <c r="J645" i="1"/>
  <c r="J644" i="1" s="1"/>
  <c r="I645" i="1"/>
  <c r="I644" i="1" s="1"/>
  <c r="H645" i="1"/>
  <c r="H644" i="1" s="1"/>
  <c r="J642" i="1"/>
  <c r="J641" i="1" s="1"/>
  <c r="I642" i="1"/>
  <c r="I641" i="1" s="1"/>
  <c r="H642" i="1"/>
  <c r="H641" i="1" s="1"/>
  <c r="J639" i="1"/>
  <c r="I639" i="1"/>
  <c r="H639" i="1"/>
  <c r="J637" i="1"/>
  <c r="I637" i="1"/>
  <c r="H637" i="1"/>
  <c r="J635" i="1"/>
  <c r="I635" i="1"/>
  <c r="H635" i="1"/>
  <c r="J632" i="1"/>
  <c r="I632" i="1"/>
  <c r="H632" i="1"/>
  <c r="J630" i="1"/>
  <c r="I630" i="1"/>
  <c r="H630" i="1"/>
  <c r="J628" i="1"/>
  <c r="I628" i="1"/>
  <c r="H628" i="1"/>
  <c r="J626" i="1"/>
  <c r="I626" i="1"/>
  <c r="H626" i="1"/>
  <c r="J624" i="1"/>
  <c r="I624" i="1"/>
  <c r="H624" i="1"/>
  <c r="J622" i="1"/>
  <c r="I622" i="1"/>
  <c r="H622" i="1"/>
  <c r="J620" i="1"/>
  <c r="I620" i="1"/>
  <c r="H620" i="1"/>
  <c r="H612" i="1"/>
  <c r="J608" i="1"/>
  <c r="J607" i="1" s="1"/>
  <c r="J606" i="1" s="1"/>
  <c r="I608" i="1"/>
  <c r="I607" i="1" s="1"/>
  <c r="I606" i="1" s="1"/>
  <c r="H608" i="1"/>
  <c r="J604" i="1"/>
  <c r="J603" i="1" s="1"/>
  <c r="J602" i="1" s="1"/>
  <c r="I604" i="1"/>
  <c r="I603" i="1" s="1"/>
  <c r="I602" i="1" s="1"/>
  <c r="H604" i="1"/>
  <c r="H603" i="1" s="1"/>
  <c r="H602" i="1" s="1"/>
  <c r="J597" i="1"/>
  <c r="I597" i="1"/>
  <c r="H597" i="1"/>
  <c r="J593" i="1"/>
  <c r="J592" i="1" s="1"/>
  <c r="J591" i="1" s="1"/>
  <c r="I593" i="1"/>
  <c r="I592" i="1" s="1"/>
  <c r="I591" i="1" s="1"/>
  <c r="H593" i="1"/>
  <c r="J589" i="1"/>
  <c r="I589" i="1"/>
  <c r="H589" i="1"/>
  <c r="J587" i="1"/>
  <c r="I587" i="1"/>
  <c r="H587" i="1"/>
  <c r="J585" i="1"/>
  <c r="I585" i="1"/>
  <c r="H585" i="1"/>
  <c r="J575" i="1"/>
  <c r="J574" i="1" s="1"/>
  <c r="I575" i="1"/>
  <c r="I574" i="1" s="1"/>
  <c r="H575" i="1"/>
  <c r="H574" i="1" s="1"/>
  <c r="J572" i="1"/>
  <c r="J571" i="1" s="1"/>
  <c r="I572" i="1"/>
  <c r="I571" i="1" s="1"/>
  <c r="H572" i="1"/>
  <c r="H571" i="1" s="1"/>
  <c r="J565" i="1"/>
  <c r="J564" i="1" s="1"/>
  <c r="J563" i="1" s="1"/>
  <c r="J562" i="1" s="1"/>
  <c r="J561" i="1" s="1"/>
  <c r="J560" i="1" s="1"/>
  <c r="I565" i="1"/>
  <c r="I564" i="1" s="1"/>
  <c r="I563" i="1" s="1"/>
  <c r="I562" i="1" s="1"/>
  <c r="I561" i="1" s="1"/>
  <c r="I560" i="1" s="1"/>
  <c r="H565" i="1"/>
  <c r="H564" i="1" s="1"/>
  <c r="H563" i="1" s="1"/>
  <c r="H562" i="1" s="1"/>
  <c r="H561" i="1" s="1"/>
  <c r="J558" i="1"/>
  <c r="I558" i="1"/>
  <c r="H558" i="1"/>
  <c r="J554" i="1"/>
  <c r="J553" i="1" s="1"/>
  <c r="J552" i="1" s="1"/>
  <c r="J551" i="1" s="1"/>
  <c r="J550" i="1" s="1"/>
  <c r="J549" i="1" s="1"/>
  <c r="I554" i="1"/>
  <c r="I553" i="1" s="1"/>
  <c r="I552" i="1" s="1"/>
  <c r="I551" i="1" s="1"/>
  <c r="I550" i="1" s="1"/>
  <c r="H554" i="1"/>
  <c r="H553" i="1" s="1"/>
  <c r="J546" i="1"/>
  <c r="J545" i="1" s="1"/>
  <c r="J544" i="1" s="1"/>
  <c r="J543" i="1" s="1"/>
  <c r="I546" i="1"/>
  <c r="I545" i="1" s="1"/>
  <c r="I544" i="1" s="1"/>
  <c r="I543" i="1" s="1"/>
  <c r="H546" i="1"/>
  <c r="H545" i="1" s="1"/>
  <c r="H544" i="1" s="1"/>
  <c r="H543" i="1" s="1"/>
  <c r="J541" i="1"/>
  <c r="J540" i="1" s="1"/>
  <c r="J539" i="1" s="1"/>
  <c r="J538" i="1" s="1"/>
  <c r="I541" i="1"/>
  <c r="I540" i="1" s="1"/>
  <c r="I539" i="1" s="1"/>
  <c r="I538" i="1" s="1"/>
  <c r="H541" i="1"/>
  <c r="H540" i="1" s="1"/>
  <c r="H539" i="1" s="1"/>
  <c r="H538" i="1" s="1"/>
  <c r="J534" i="1"/>
  <c r="J533" i="1" s="1"/>
  <c r="J532" i="1" s="1"/>
  <c r="J531" i="1" s="1"/>
  <c r="J530" i="1" s="1"/>
  <c r="J529" i="1" s="1"/>
  <c r="I534" i="1"/>
  <c r="I533" i="1" s="1"/>
  <c r="I532" i="1" s="1"/>
  <c r="I531" i="1" s="1"/>
  <c r="I530" i="1" s="1"/>
  <c r="H534" i="1"/>
  <c r="H533" i="1" s="1"/>
  <c r="H532" i="1" s="1"/>
  <c r="H531" i="1" s="1"/>
  <c r="H530" i="1" s="1"/>
  <c r="H529" i="1" s="1"/>
  <c r="J527" i="1"/>
  <c r="J526" i="1" s="1"/>
  <c r="J525" i="1" s="1"/>
  <c r="J524" i="1" s="1"/>
  <c r="J523" i="1" s="1"/>
  <c r="J515" i="1" s="1"/>
  <c r="J511" i="1" s="1"/>
  <c r="I527" i="1"/>
  <c r="I526" i="1" s="1"/>
  <c r="I525" i="1" s="1"/>
  <c r="I524" i="1" s="1"/>
  <c r="I523" i="1" s="1"/>
  <c r="I515" i="1" s="1"/>
  <c r="H527" i="1"/>
  <c r="H526" i="1" s="1"/>
  <c r="H525" i="1" s="1"/>
  <c r="H524" i="1" s="1"/>
  <c r="H523" i="1" s="1"/>
  <c r="H515" i="1" s="1"/>
  <c r="J521" i="1"/>
  <c r="I521" i="1"/>
  <c r="H521" i="1"/>
  <c r="J518" i="1"/>
  <c r="I518" i="1"/>
  <c r="H518" i="1"/>
  <c r="J512" i="1"/>
  <c r="I512" i="1"/>
  <c r="H512" i="1"/>
  <c r="J509" i="1"/>
  <c r="I509" i="1"/>
  <c r="H509" i="1"/>
  <c r="J506" i="1"/>
  <c r="I506" i="1"/>
  <c r="H506" i="1"/>
  <c r="J500" i="1"/>
  <c r="J499" i="1" s="1"/>
  <c r="I500" i="1"/>
  <c r="I499" i="1" s="1"/>
  <c r="H500" i="1"/>
  <c r="H499" i="1" s="1"/>
  <c r="J497" i="1"/>
  <c r="J496" i="1" s="1"/>
  <c r="I497" i="1"/>
  <c r="I496" i="1" s="1"/>
  <c r="H497" i="1"/>
  <c r="H496" i="1" s="1"/>
  <c r="J494" i="1"/>
  <c r="I494" i="1"/>
  <c r="H494" i="1"/>
  <c r="J490" i="1"/>
  <c r="I490" i="1"/>
  <c r="H490" i="1"/>
  <c r="I488" i="1"/>
  <c r="I487" i="1" s="1"/>
  <c r="I486" i="1" s="1"/>
  <c r="J487" i="1"/>
  <c r="J486" i="1" s="1"/>
  <c r="H487" i="1"/>
  <c r="H486" i="1" s="1"/>
  <c r="H484" i="1"/>
  <c r="H483" i="1" s="1"/>
  <c r="J480" i="1"/>
  <c r="J479" i="1" s="1"/>
  <c r="J478" i="1" s="1"/>
  <c r="I480" i="1"/>
  <c r="I479" i="1" s="1"/>
  <c r="I478" i="1" s="1"/>
  <c r="H480" i="1"/>
  <c r="H479" i="1" s="1"/>
  <c r="H478" i="1" s="1"/>
  <c r="J473" i="1"/>
  <c r="J472" i="1" s="1"/>
  <c r="J471" i="1" s="1"/>
  <c r="J470" i="1" s="1"/>
  <c r="I473" i="1"/>
  <c r="I472" i="1" s="1"/>
  <c r="I471" i="1" s="1"/>
  <c r="I470" i="1" s="1"/>
  <c r="H473" i="1"/>
  <c r="H472" i="1" s="1"/>
  <c r="H471" i="1" s="1"/>
  <c r="H470" i="1" s="1"/>
  <c r="J469" i="1"/>
  <c r="J467" i="1" s="1"/>
  <c r="I469" i="1"/>
  <c r="I467" i="1" s="1"/>
  <c r="H469" i="1"/>
  <c r="H467" i="1" s="1"/>
  <c r="J462" i="1"/>
  <c r="I462" i="1"/>
  <c r="H462" i="1"/>
  <c r="J465" i="1"/>
  <c r="I465" i="1"/>
  <c r="H465" i="1"/>
  <c r="J460" i="1"/>
  <c r="I460" i="1"/>
  <c r="H460" i="1"/>
  <c r="J458" i="1"/>
  <c r="I458" i="1"/>
  <c r="H458" i="1"/>
  <c r="J456" i="1"/>
  <c r="I456" i="1"/>
  <c r="H456" i="1"/>
  <c r="J451" i="1"/>
  <c r="I451" i="1"/>
  <c r="H451" i="1"/>
  <c r="J448" i="1"/>
  <c r="I448" i="1"/>
  <c r="H448" i="1"/>
  <c r="J446" i="1"/>
  <c r="I446" i="1"/>
  <c r="H446" i="1"/>
  <c r="J443" i="1"/>
  <c r="I443" i="1"/>
  <c r="H443" i="1"/>
  <c r="H437" i="1"/>
  <c r="H433" i="1" s="1"/>
  <c r="H432" i="1" s="1"/>
  <c r="J430" i="1"/>
  <c r="J429" i="1" s="1"/>
  <c r="I430" i="1"/>
  <c r="I429" i="1" s="1"/>
  <c r="H430" i="1"/>
  <c r="H429" i="1" s="1"/>
  <c r="J434" i="1"/>
  <c r="I434" i="1"/>
  <c r="H434" i="1"/>
  <c r="H428" i="1"/>
  <c r="H427" i="1" s="1"/>
  <c r="H426" i="1" s="1"/>
  <c r="J427" i="1"/>
  <c r="J426" i="1" s="1"/>
  <c r="I427" i="1"/>
  <c r="I426" i="1" s="1"/>
  <c r="J422" i="1"/>
  <c r="J421" i="1" s="1"/>
  <c r="J420" i="1" s="1"/>
  <c r="J419" i="1" s="1"/>
  <c r="I422" i="1"/>
  <c r="I421" i="1" s="1"/>
  <c r="I420" i="1" s="1"/>
  <c r="I419" i="1" s="1"/>
  <c r="H422" i="1"/>
  <c r="H421" i="1" s="1"/>
  <c r="H420" i="1" s="1"/>
  <c r="H419" i="1" s="1"/>
  <c r="J416" i="1"/>
  <c r="J415" i="1" s="1"/>
  <c r="J414" i="1" s="1"/>
  <c r="J413" i="1" s="1"/>
  <c r="G50" i="3" s="1"/>
  <c r="I416" i="1"/>
  <c r="I415" i="1" s="1"/>
  <c r="I414" i="1" s="1"/>
  <c r="I413" i="1" s="1"/>
  <c r="F50" i="3" s="1"/>
  <c r="H416" i="1"/>
  <c r="H415" i="1" s="1"/>
  <c r="H414" i="1" s="1"/>
  <c r="H413" i="1" s="1"/>
  <c r="E50" i="3" s="1"/>
  <c r="J410" i="1"/>
  <c r="J409" i="1" s="1"/>
  <c r="J408" i="1" s="1"/>
  <c r="J407" i="1" s="1"/>
  <c r="J406" i="1" s="1"/>
  <c r="J405" i="1" s="1"/>
  <c r="I410" i="1"/>
  <c r="I409" i="1" s="1"/>
  <c r="I408" i="1" s="1"/>
  <c r="I407" i="1" s="1"/>
  <c r="I406" i="1" s="1"/>
  <c r="I405" i="1" s="1"/>
  <c r="H410" i="1"/>
  <c r="H409" i="1" s="1"/>
  <c r="H408" i="1" s="1"/>
  <c r="H407" i="1" s="1"/>
  <c r="H406" i="1" s="1"/>
  <c r="H405" i="1" s="1"/>
  <c r="J402" i="1"/>
  <c r="J401" i="1" s="1"/>
  <c r="J400" i="1" s="1"/>
  <c r="J399" i="1" s="1"/>
  <c r="J398" i="1" s="1"/>
  <c r="J397" i="1" s="1"/>
  <c r="I402" i="1"/>
  <c r="I401" i="1" s="1"/>
  <c r="I400" i="1" s="1"/>
  <c r="I399" i="1" s="1"/>
  <c r="I398" i="1" s="1"/>
  <c r="I397" i="1" s="1"/>
  <c r="H402" i="1"/>
  <c r="H401" i="1" s="1"/>
  <c r="H400" i="1" s="1"/>
  <c r="H399" i="1" s="1"/>
  <c r="H398" i="1" s="1"/>
  <c r="H397" i="1" s="1"/>
  <c r="J393" i="1"/>
  <c r="J392" i="1" s="1"/>
  <c r="J391" i="1" s="1"/>
  <c r="I393" i="1"/>
  <c r="I392" i="1" s="1"/>
  <c r="I391" i="1" s="1"/>
  <c r="H393" i="1"/>
  <c r="H392" i="1" s="1"/>
  <c r="H391" i="1" s="1"/>
  <c r="J389" i="1"/>
  <c r="J388" i="1" s="1"/>
  <c r="J387" i="1" s="1"/>
  <c r="I389" i="1"/>
  <c r="I388" i="1" s="1"/>
  <c r="I387" i="1" s="1"/>
  <c r="H389" i="1"/>
  <c r="H388" i="1" s="1"/>
  <c r="H387" i="1" s="1"/>
  <c r="J385" i="1"/>
  <c r="J384" i="1" s="1"/>
  <c r="J383" i="1" s="1"/>
  <c r="I385" i="1"/>
  <c r="I384" i="1" s="1"/>
  <c r="I383" i="1" s="1"/>
  <c r="H385" i="1"/>
  <c r="H384" i="1" s="1"/>
  <c r="H383" i="1" s="1"/>
  <c r="J379" i="1"/>
  <c r="J378" i="1" s="1"/>
  <c r="J377" i="1" s="1"/>
  <c r="J376" i="1" s="1"/>
  <c r="J375" i="1" s="1"/>
  <c r="I379" i="1"/>
  <c r="I378" i="1" s="1"/>
  <c r="I377" i="1" s="1"/>
  <c r="I376" i="1" s="1"/>
  <c r="I375" i="1" s="1"/>
  <c r="H379" i="1"/>
  <c r="H378" i="1" s="1"/>
  <c r="H377" i="1" s="1"/>
  <c r="H376" i="1" s="1"/>
  <c r="H375" i="1" s="1"/>
  <c r="J373" i="1"/>
  <c r="I373" i="1"/>
  <c r="H373" i="1"/>
  <c r="J371" i="1"/>
  <c r="I371" i="1"/>
  <c r="H371" i="1"/>
  <c r="J368" i="1"/>
  <c r="I368" i="1"/>
  <c r="H368" i="1"/>
  <c r="J363" i="1"/>
  <c r="J362" i="1" s="1"/>
  <c r="J361" i="1" s="1"/>
  <c r="J360" i="1" s="1"/>
  <c r="I363" i="1"/>
  <c r="I362" i="1" s="1"/>
  <c r="I361" i="1" s="1"/>
  <c r="I360" i="1" s="1"/>
  <c r="H363" i="1"/>
  <c r="H362" i="1" s="1"/>
  <c r="H361" i="1" s="1"/>
  <c r="H360" i="1" s="1"/>
  <c r="J354" i="1"/>
  <c r="J353" i="1" s="1"/>
  <c r="J352" i="1" s="1"/>
  <c r="J351" i="1" s="1"/>
  <c r="G37" i="3" s="1"/>
  <c r="I354" i="1"/>
  <c r="I353" i="1" s="1"/>
  <c r="I352" i="1" s="1"/>
  <c r="I351" i="1" s="1"/>
  <c r="F37" i="3" s="1"/>
  <c r="H354" i="1"/>
  <c r="H353" i="1" s="1"/>
  <c r="H352" i="1" s="1"/>
  <c r="H351" i="1" s="1"/>
  <c r="E37" i="3" s="1"/>
  <c r="J349" i="1"/>
  <c r="J348" i="1" s="1"/>
  <c r="I349" i="1"/>
  <c r="I348" i="1" s="1"/>
  <c r="H349" i="1"/>
  <c r="H348" i="1" s="1"/>
  <c r="J346" i="1"/>
  <c r="J345" i="1" s="1"/>
  <c r="I345" i="1"/>
  <c r="H346" i="1"/>
  <c r="H345" i="1" s="1"/>
  <c r="J342" i="1"/>
  <c r="I342" i="1"/>
  <c r="H342" i="1"/>
  <c r="J340" i="1"/>
  <c r="I340" i="1"/>
  <c r="H340" i="1"/>
  <c r="J337" i="1"/>
  <c r="J336" i="1" s="1"/>
  <c r="I337" i="1"/>
  <c r="I336" i="1" s="1"/>
  <c r="H337" i="1"/>
  <c r="H336" i="1" s="1"/>
  <c r="J331" i="1"/>
  <c r="I331" i="1"/>
  <c r="H331" i="1"/>
  <c r="J329" i="1"/>
  <c r="J328" i="1" s="1"/>
  <c r="J327" i="1" s="1"/>
  <c r="I329" i="1"/>
  <c r="I328" i="1" s="1"/>
  <c r="I327" i="1" s="1"/>
  <c r="H329" i="1"/>
  <c r="H325" i="1"/>
  <c r="H324" i="1" s="1"/>
  <c r="J322" i="1"/>
  <c r="J321" i="1" s="1"/>
  <c r="I322" i="1"/>
  <c r="I321" i="1" s="1"/>
  <c r="H322" i="1"/>
  <c r="H321" i="1" s="1"/>
  <c r="J319" i="1"/>
  <c r="J318" i="1" s="1"/>
  <c r="I319" i="1"/>
  <c r="I318" i="1" s="1"/>
  <c r="H319" i="1"/>
  <c r="H318" i="1" s="1"/>
  <c r="J315" i="1"/>
  <c r="I315" i="1"/>
  <c r="H315" i="1"/>
  <c r="J313" i="1"/>
  <c r="I313" i="1"/>
  <c r="H313" i="1"/>
  <c r="J311" i="1"/>
  <c r="I311" i="1"/>
  <c r="H311" i="1"/>
  <c r="J309" i="1"/>
  <c r="I309" i="1"/>
  <c r="H309" i="1"/>
  <c r="H308" i="1"/>
  <c r="H307" i="1" s="1"/>
  <c r="J307" i="1"/>
  <c r="I307" i="1"/>
  <c r="J303" i="1"/>
  <c r="I303" i="1"/>
  <c r="H303" i="1"/>
  <c r="J297" i="1"/>
  <c r="J296" i="1" s="1"/>
  <c r="J295" i="1" s="1"/>
  <c r="J294" i="1" s="1"/>
  <c r="G34" i="3" s="1"/>
  <c r="I297" i="1"/>
  <c r="I296" i="1" s="1"/>
  <c r="I295" i="1" s="1"/>
  <c r="I294" i="1" s="1"/>
  <c r="F34" i="3" s="1"/>
  <c r="H297" i="1"/>
  <c r="H296" i="1" s="1"/>
  <c r="H295" i="1" s="1"/>
  <c r="H294" i="1" s="1"/>
  <c r="E34" i="3" s="1"/>
  <c r="J289" i="1"/>
  <c r="J288" i="1" s="1"/>
  <c r="J287" i="1" s="1"/>
  <c r="I289" i="1"/>
  <c r="I288" i="1" s="1"/>
  <c r="I287" i="1" s="1"/>
  <c r="H289" i="1"/>
  <c r="H288" i="1" s="1"/>
  <c r="H287" i="1" s="1"/>
  <c r="J283" i="1"/>
  <c r="J282" i="1" s="1"/>
  <c r="J281" i="1" s="1"/>
  <c r="J280" i="1" s="1"/>
  <c r="I283" i="1"/>
  <c r="I282" i="1" s="1"/>
  <c r="I281" i="1" s="1"/>
  <c r="I280" i="1" s="1"/>
  <c r="H283" i="1"/>
  <c r="H282" i="1" s="1"/>
  <c r="H281" i="1" s="1"/>
  <c r="H280" i="1" s="1"/>
  <c r="J278" i="1"/>
  <c r="I278" i="1"/>
  <c r="H278" i="1"/>
  <c r="J276" i="1"/>
  <c r="I276" i="1"/>
  <c r="H276" i="1"/>
  <c r="J270" i="1"/>
  <c r="I270" i="1"/>
  <c r="H270" i="1"/>
  <c r="J267" i="1"/>
  <c r="I267" i="1"/>
  <c r="H267" i="1"/>
  <c r="J263" i="1"/>
  <c r="J262" i="1" s="1"/>
  <c r="J261" i="1" s="1"/>
  <c r="I263" i="1"/>
  <c r="I262" i="1" s="1"/>
  <c r="I261" i="1" s="1"/>
  <c r="H263" i="1"/>
  <c r="H262" i="1" s="1"/>
  <c r="H261" i="1" s="1"/>
  <c r="J258" i="1"/>
  <c r="J257" i="1" s="1"/>
  <c r="J256" i="1" s="1"/>
  <c r="J255" i="1" s="1"/>
  <c r="I258" i="1"/>
  <c r="I257" i="1" s="1"/>
  <c r="I256" i="1" s="1"/>
  <c r="I255" i="1" s="1"/>
  <c r="H258" i="1"/>
  <c r="H257" i="1" s="1"/>
  <c r="H256" i="1" s="1"/>
  <c r="H255" i="1" s="1"/>
  <c r="J252" i="1"/>
  <c r="J251" i="1" s="1"/>
  <c r="J250" i="1" s="1"/>
  <c r="I252" i="1"/>
  <c r="I251" i="1" s="1"/>
  <c r="I250" i="1" s="1"/>
  <c r="H252" i="1"/>
  <c r="H251" i="1" s="1"/>
  <c r="H250" i="1" s="1"/>
  <c r="J248" i="1"/>
  <c r="J247" i="1" s="1"/>
  <c r="J246" i="1" s="1"/>
  <c r="I248" i="1"/>
  <c r="I247" i="1" s="1"/>
  <c r="I246" i="1" s="1"/>
  <c r="H248" i="1"/>
  <c r="H247" i="1" s="1"/>
  <c r="H246" i="1" s="1"/>
  <c r="J244" i="1"/>
  <c r="I244" i="1"/>
  <c r="H244" i="1"/>
  <c r="J242" i="1"/>
  <c r="I242" i="1"/>
  <c r="H242" i="1"/>
  <c r="J236" i="1"/>
  <c r="I236" i="1"/>
  <c r="H236" i="1"/>
  <c r="J234" i="1"/>
  <c r="I234" i="1"/>
  <c r="H234" i="1"/>
  <c r="J230" i="1"/>
  <c r="J229" i="1" s="1"/>
  <c r="J228" i="1" s="1"/>
  <c r="I230" i="1"/>
  <c r="I229" i="1" s="1"/>
  <c r="I228" i="1" s="1"/>
  <c r="H230" i="1"/>
  <c r="H229" i="1" s="1"/>
  <c r="H228" i="1" s="1"/>
  <c r="J222" i="1"/>
  <c r="I222" i="1"/>
  <c r="H222" i="1"/>
  <c r="J220" i="1"/>
  <c r="J219" i="1" s="1"/>
  <c r="I220" i="1"/>
  <c r="I219" i="1" s="1"/>
  <c r="H220" i="1"/>
  <c r="H219" i="1" s="1"/>
  <c r="J214" i="1"/>
  <c r="J213" i="1" s="1"/>
  <c r="J212" i="1" s="1"/>
  <c r="I214" i="1"/>
  <c r="I213" i="1" s="1"/>
  <c r="I212" i="1" s="1"/>
  <c r="H214" i="1"/>
  <c r="H213" i="1" s="1"/>
  <c r="H212" i="1" s="1"/>
  <c r="J210" i="1"/>
  <c r="J209" i="1" s="1"/>
  <c r="I210" i="1"/>
  <c r="I209" i="1" s="1"/>
  <c r="H210" i="1"/>
  <c r="H209" i="1" s="1"/>
  <c r="J207" i="1"/>
  <c r="I207" i="1"/>
  <c r="H207" i="1"/>
  <c r="J205" i="1"/>
  <c r="I205" i="1"/>
  <c r="H205" i="1"/>
  <c r="J202" i="1"/>
  <c r="I202" i="1"/>
  <c r="H202" i="1"/>
  <c r="J197" i="1"/>
  <c r="J196" i="1" s="1"/>
  <c r="J195" i="1" s="1"/>
  <c r="I197" i="1"/>
  <c r="I196" i="1" s="1"/>
  <c r="I195" i="1" s="1"/>
  <c r="H197" i="1"/>
  <c r="H196" i="1" s="1"/>
  <c r="H195" i="1" s="1"/>
  <c r="J193" i="1"/>
  <c r="J192" i="1" s="1"/>
  <c r="J191" i="1" s="1"/>
  <c r="I193" i="1"/>
  <c r="I192" i="1" s="1"/>
  <c r="I191" i="1" s="1"/>
  <c r="H193" i="1"/>
  <c r="H192" i="1" s="1"/>
  <c r="H191" i="1" s="1"/>
  <c r="J189" i="1"/>
  <c r="I189" i="1"/>
  <c r="H189" i="1"/>
  <c r="J187" i="1"/>
  <c r="J186" i="1" s="1"/>
  <c r="I187" i="1"/>
  <c r="I186" i="1" s="1"/>
  <c r="H187" i="1"/>
  <c r="J184" i="1"/>
  <c r="I184" i="1"/>
  <c r="H184" i="1"/>
  <c r="J182" i="1"/>
  <c r="I182" i="1"/>
  <c r="H182" i="1"/>
  <c r="J179" i="1"/>
  <c r="I179" i="1"/>
  <c r="H179" i="1"/>
  <c r="J177" i="1"/>
  <c r="I177" i="1"/>
  <c r="H177" i="1"/>
  <c r="J170" i="1"/>
  <c r="J169" i="1" s="1"/>
  <c r="J168" i="1" s="1"/>
  <c r="J167" i="1" s="1"/>
  <c r="J166" i="1" s="1"/>
  <c r="I170" i="1"/>
  <c r="I169" i="1" s="1"/>
  <c r="I168" i="1" s="1"/>
  <c r="I167" i="1" s="1"/>
  <c r="I166" i="1" s="1"/>
  <c r="H170" i="1"/>
  <c r="H169" i="1" s="1"/>
  <c r="H168" i="1" s="1"/>
  <c r="H167" i="1" s="1"/>
  <c r="H166" i="1" s="1"/>
  <c r="H164" i="1"/>
  <c r="J162" i="1"/>
  <c r="G800" i="2" s="1"/>
  <c r="I162" i="1"/>
  <c r="F800" i="2" s="1"/>
  <c r="H162" i="1"/>
  <c r="H161" i="1"/>
  <c r="H160" i="1" s="1"/>
  <c r="J160" i="1"/>
  <c r="J159" i="1" s="1"/>
  <c r="J158" i="1" s="1"/>
  <c r="I160" i="1"/>
  <c r="I159" i="1" s="1"/>
  <c r="I158" i="1" s="1"/>
  <c r="J156" i="1"/>
  <c r="I156" i="1"/>
  <c r="H156" i="1"/>
  <c r="J152" i="1"/>
  <c r="I152" i="1"/>
  <c r="H152" i="1"/>
  <c r="J151" i="1"/>
  <c r="J150" i="1" s="1"/>
  <c r="I150" i="1"/>
  <c r="H150" i="1"/>
  <c r="J144" i="1"/>
  <c r="J143" i="1" s="1"/>
  <c r="I144" i="1"/>
  <c r="I143" i="1" s="1"/>
  <c r="H144" i="1"/>
  <c r="H143" i="1" s="1"/>
  <c r="J141" i="1"/>
  <c r="J140" i="1" s="1"/>
  <c r="I141" i="1"/>
  <c r="I140" i="1" s="1"/>
  <c r="H141" i="1"/>
  <c r="H140" i="1" s="1"/>
  <c r="J136" i="1"/>
  <c r="J135" i="1" s="1"/>
  <c r="I136" i="1"/>
  <c r="I135" i="1" s="1"/>
  <c r="H136" i="1"/>
  <c r="H135" i="1" s="1"/>
  <c r="J132" i="1"/>
  <c r="J131" i="1" s="1"/>
  <c r="I132" i="1"/>
  <c r="I131" i="1" s="1"/>
  <c r="H132" i="1"/>
  <c r="H131" i="1" s="1"/>
  <c r="J128" i="1"/>
  <c r="J127" i="1" s="1"/>
  <c r="I128" i="1"/>
  <c r="I127" i="1" s="1"/>
  <c r="H128" i="1"/>
  <c r="H127" i="1" s="1"/>
  <c r="J125" i="1"/>
  <c r="J124" i="1" s="1"/>
  <c r="I125" i="1"/>
  <c r="I124" i="1" s="1"/>
  <c r="H125" i="1"/>
  <c r="H124" i="1" s="1"/>
  <c r="J122" i="1"/>
  <c r="J121" i="1" s="1"/>
  <c r="I122" i="1"/>
  <c r="I121" i="1" s="1"/>
  <c r="H122" i="1"/>
  <c r="H121" i="1" s="1"/>
  <c r="J117" i="1"/>
  <c r="J116" i="1" s="1"/>
  <c r="J115" i="1" s="1"/>
  <c r="I117" i="1"/>
  <c r="I116" i="1" s="1"/>
  <c r="I115" i="1" s="1"/>
  <c r="H117" i="1"/>
  <c r="H116" i="1" s="1"/>
  <c r="H115" i="1" s="1"/>
  <c r="J114" i="1"/>
  <c r="J112" i="1" s="1"/>
  <c r="J111" i="1" s="1"/>
  <c r="J110" i="1" s="1"/>
  <c r="I114" i="1"/>
  <c r="I112" i="1" s="1"/>
  <c r="I111" i="1" s="1"/>
  <c r="I110" i="1" s="1"/>
  <c r="H112" i="1"/>
  <c r="H111" i="1" s="1"/>
  <c r="H110" i="1" s="1"/>
  <c r="J108" i="1"/>
  <c r="I108" i="1"/>
  <c r="H108" i="1"/>
  <c r="J105" i="1"/>
  <c r="I105" i="1"/>
  <c r="H105" i="1"/>
  <c r="J99" i="1"/>
  <c r="J98" i="1" s="1"/>
  <c r="J97" i="1" s="1"/>
  <c r="J96" i="1" s="1"/>
  <c r="G22" i="3" s="1"/>
  <c r="I99" i="1"/>
  <c r="I98" i="1" s="1"/>
  <c r="I97" i="1" s="1"/>
  <c r="I96" i="1" s="1"/>
  <c r="F22" i="3" s="1"/>
  <c r="H99" i="1"/>
  <c r="H98" i="1" s="1"/>
  <c r="H97" i="1" s="1"/>
  <c r="H96" i="1" s="1"/>
  <c r="E22" i="3" s="1"/>
  <c r="J93" i="1"/>
  <c r="J92" i="1" s="1"/>
  <c r="J91" i="1" s="1"/>
  <c r="J90" i="1" s="1"/>
  <c r="G21" i="3" s="1"/>
  <c r="I93" i="1"/>
  <c r="I92" i="1" s="1"/>
  <c r="I91" i="1" s="1"/>
  <c r="I90" i="1" s="1"/>
  <c r="F21" i="3" s="1"/>
  <c r="H93" i="1"/>
  <c r="H92" i="1" s="1"/>
  <c r="H91" i="1" s="1"/>
  <c r="H90" i="1" s="1"/>
  <c r="E21" i="3" s="1"/>
  <c r="J88" i="1"/>
  <c r="J87" i="1" s="1"/>
  <c r="J86" i="1" s="1"/>
  <c r="J85" i="1" s="1"/>
  <c r="G19" i="3" s="1"/>
  <c r="I88" i="1"/>
  <c r="I87" i="1" s="1"/>
  <c r="I86" i="1" s="1"/>
  <c r="I85" i="1" s="1"/>
  <c r="F19" i="3" s="1"/>
  <c r="H88" i="1"/>
  <c r="H87" i="1" s="1"/>
  <c r="H86" i="1" s="1"/>
  <c r="H85" i="1" s="1"/>
  <c r="E19" i="3" s="1"/>
  <c r="J82" i="1"/>
  <c r="J81" i="1" s="1"/>
  <c r="I82" i="1"/>
  <c r="I81" i="1" s="1"/>
  <c r="H82" i="1"/>
  <c r="H81" i="1" s="1"/>
  <c r="J79" i="1"/>
  <c r="I79" i="1"/>
  <c r="H79" i="1"/>
  <c r="J74" i="1"/>
  <c r="I74" i="1"/>
  <c r="H74" i="1"/>
  <c r="J69" i="1"/>
  <c r="J68" i="1" s="1"/>
  <c r="J67" i="1" s="1"/>
  <c r="J66" i="1" s="1"/>
  <c r="F567" i="2"/>
  <c r="H69" i="1"/>
  <c r="H68" i="1" s="1"/>
  <c r="H67" i="1" s="1"/>
  <c r="H66" i="1" s="1"/>
  <c r="J64" i="1"/>
  <c r="J63" i="1" s="1"/>
  <c r="J62" i="1" s="1"/>
  <c r="J61" i="1" s="1"/>
  <c r="J59" i="1" s="1"/>
  <c r="I64" i="1"/>
  <c r="I63" i="1" s="1"/>
  <c r="I62" i="1" s="1"/>
  <c r="I61" i="1" s="1"/>
  <c r="I59" i="1" s="1"/>
  <c r="H64" i="1"/>
  <c r="H63" i="1" s="1"/>
  <c r="H62" i="1" s="1"/>
  <c r="H61" i="1" s="1"/>
  <c r="H59" i="1" s="1"/>
  <c r="J56" i="1"/>
  <c r="I56" i="1"/>
  <c r="H56" i="1"/>
  <c r="J50" i="1"/>
  <c r="J49" i="1" s="1"/>
  <c r="I50" i="1"/>
  <c r="I49" i="1" s="1"/>
  <c r="H50" i="1"/>
  <c r="H49" i="1" s="1"/>
  <c r="J46" i="1"/>
  <c r="I46" i="1"/>
  <c r="H46" i="1"/>
  <c r="J43" i="1"/>
  <c r="I43" i="1"/>
  <c r="H43" i="1"/>
  <c r="J37" i="1"/>
  <c r="I37" i="1"/>
  <c r="H37" i="1"/>
  <c r="J34" i="1"/>
  <c r="I34" i="1"/>
  <c r="H34" i="1"/>
  <c r="J25" i="1"/>
  <c r="J24" i="1" s="1"/>
  <c r="I25" i="1"/>
  <c r="I24" i="1" s="1"/>
  <c r="H25" i="1"/>
  <c r="H24" i="1" s="1"/>
  <c r="H22" i="1"/>
  <c r="J19" i="1"/>
  <c r="J18" i="1" s="1"/>
  <c r="I19" i="1"/>
  <c r="I18" i="1" s="1"/>
  <c r="H19" i="1"/>
  <c r="G810" i="2"/>
  <c r="F810" i="2"/>
  <c r="E809" i="2"/>
  <c r="E808" i="2" s="1"/>
  <c r="E807" i="2"/>
  <c r="E806" i="2" s="1"/>
  <c r="G805" i="2"/>
  <c r="G804" i="2" s="1"/>
  <c r="F805" i="2"/>
  <c r="F804" i="2" s="1"/>
  <c r="E805" i="2"/>
  <c r="E804" i="2" s="1"/>
  <c r="G803" i="2"/>
  <c r="G802" i="2" s="1"/>
  <c r="F803" i="2"/>
  <c r="F802" i="2" s="1"/>
  <c r="E802" i="2"/>
  <c r="E801" i="2"/>
  <c r="E800" i="2"/>
  <c r="G799" i="2"/>
  <c r="G798" i="2" s="1"/>
  <c r="F799" i="2"/>
  <c r="F798" i="2" s="1"/>
  <c r="E799" i="2"/>
  <c r="G797" i="2"/>
  <c r="G796" i="2" s="1"/>
  <c r="F797" i="2"/>
  <c r="F796" i="2" s="1"/>
  <c r="E797" i="2"/>
  <c r="E796" i="2" s="1"/>
  <c r="G795" i="2"/>
  <c r="G794" i="2" s="1"/>
  <c r="F795" i="2"/>
  <c r="F794" i="2" s="1"/>
  <c r="E795" i="2"/>
  <c r="E794" i="2" s="1"/>
  <c r="G791" i="2"/>
  <c r="F791" i="2"/>
  <c r="E791" i="2"/>
  <c r="G790" i="2"/>
  <c r="F790" i="2"/>
  <c r="E790" i="2"/>
  <c r="G789" i="2"/>
  <c r="F789" i="2"/>
  <c r="E789" i="2"/>
  <c r="G786" i="2"/>
  <c r="G785" i="2" s="1"/>
  <c r="G784" i="2" s="1"/>
  <c r="F786" i="2"/>
  <c r="F785" i="2" s="1"/>
  <c r="F784" i="2" s="1"/>
  <c r="E786" i="2"/>
  <c r="E785" i="2" s="1"/>
  <c r="E784" i="2" s="1"/>
  <c r="G782" i="2"/>
  <c r="G781" i="2" s="1"/>
  <c r="G780" i="2" s="1"/>
  <c r="F782" i="2"/>
  <c r="F781" i="2" s="1"/>
  <c r="F780" i="2" s="1"/>
  <c r="E782" i="2"/>
  <c r="E781" i="2" s="1"/>
  <c r="E780" i="2" s="1"/>
  <c r="G779" i="2"/>
  <c r="G778" i="2" s="1"/>
  <c r="G777" i="2" s="1"/>
  <c r="F779" i="2"/>
  <c r="F778" i="2" s="1"/>
  <c r="F777" i="2" s="1"/>
  <c r="E779" i="2"/>
  <c r="E778" i="2" s="1"/>
  <c r="E777" i="2" s="1"/>
  <c r="E775" i="2"/>
  <c r="E774" i="2" s="1"/>
  <c r="E773" i="2" s="1"/>
  <c r="G774" i="2"/>
  <c r="G773" i="2" s="1"/>
  <c r="F774" i="2"/>
  <c r="F773" i="2" s="1"/>
  <c r="G772" i="2"/>
  <c r="G771" i="2" s="1"/>
  <c r="G770" i="2" s="1"/>
  <c r="F772" i="2"/>
  <c r="F771" i="2" s="1"/>
  <c r="F770" i="2" s="1"/>
  <c r="E772" i="2"/>
  <c r="E771" i="2" s="1"/>
  <c r="E770" i="2" s="1"/>
  <c r="G769" i="2"/>
  <c r="G768" i="2" s="1"/>
  <c r="G767" i="2" s="1"/>
  <c r="F769" i="2"/>
  <c r="F768" i="2" s="1"/>
  <c r="F767" i="2" s="1"/>
  <c r="E769" i="2"/>
  <c r="E768" i="2" s="1"/>
  <c r="E767" i="2" s="1"/>
  <c r="G765" i="2"/>
  <c r="F765" i="2"/>
  <c r="E765" i="2"/>
  <c r="G764" i="2"/>
  <c r="F764" i="2"/>
  <c r="E764" i="2"/>
  <c r="G763" i="2"/>
  <c r="F763" i="2"/>
  <c r="E763" i="2"/>
  <c r="E760" i="2"/>
  <c r="E759" i="2" s="1"/>
  <c r="G758" i="2"/>
  <c r="F758" i="2"/>
  <c r="E758" i="2"/>
  <c r="G757" i="2"/>
  <c r="F757" i="2"/>
  <c r="E757" i="2"/>
  <c r="G756" i="2"/>
  <c r="F756" i="2"/>
  <c r="E756" i="2"/>
  <c r="G753" i="2"/>
  <c r="G752" i="2" s="1"/>
  <c r="G751" i="2" s="1"/>
  <c r="F753" i="2"/>
  <c r="F752" i="2" s="1"/>
  <c r="F751" i="2" s="1"/>
  <c r="E753" i="2"/>
  <c r="E752" i="2" s="1"/>
  <c r="E751" i="2" s="1"/>
  <c r="G749" i="2"/>
  <c r="G748" i="2" s="1"/>
  <c r="G747" i="2" s="1"/>
  <c r="F749" i="2"/>
  <c r="F748" i="2" s="1"/>
  <c r="F747" i="2" s="1"/>
  <c r="E749" i="2"/>
  <c r="E748" i="2" s="1"/>
  <c r="E747" i="2" s="1"/>
  <c r="G746" i="2"/>
  <c r="G745" i="2" s="1"/>
  <c r="F746" i="2"/>
  <c r="F745" i="2" s="1"/>
  <c r="E746" i="2"/>
  <c r="E745" i="2" s="1"/>
  <c r="G744" i="2"/>
  <c r="G743" i="2" s="1"/>
  <c r="F744" i="2"/>
  <c r="F743" i="2" s="1"/>
  <c r="E744" i="2"/>
  <c r="E743" i="2" s="1"/>
  <c r="G742" i="2"/>
  <c r="F742" i="2"/>
  <c r="E742" i="2"/>
  <c r="G741" i="2"/>
  <c r="F741" i="2"/>
  <c r="E741" i="2"/>
  <c r="E737" i="2"/>
  <c r="E736" i="2"/>
  <c r="E735" i="2" s="1"/>
  <c r="G734" i="2"/>
  <c r="G733" i="2" s="1"/>
  <c r="F734" i="2"/>
  <c r="F733" i="2" s="1"/>
  <c r="E734" i="2"/>
  <c r="E733" i="2" s="1"/>
  <c r="G732" i="2"/>
  <c r="F732" i="2"/>
  <c r="E732" i="2"/>
  <c r="G731" i="2"/>
  <c r="F731" i="2"/>
  <c r="E731" i="2"/>
  <c r="F729" i="2"/>
  <c r="F728" i="2" s="1"/>
  <c r="E729" i="2"/>
  <c r="E728" i="2" s="1"/>
  <c r="G727" i="2"/>
  <c r="F727" i="2"/>
  <c r="E727" i="2"/>
  <c r="G726" i="2"/>
  <c r="F726" i="2"/>
  <c r="E726" i="2"/>
  <c r="G725" i="2"/>
  <c r="F725" i="2"/>
  <c r="E725" i="2"/>
  <c r="G721" i="2"/>
  <c r="F721" i="2"/>
  <c r="E721" i="2"/>
  <c r="G720" i="2"/>
  <c r="F720" i="2"/>
  <c r="E720" i="2"/>
  <c r="G719" i="2"/>
  <c r="F719" i="2"/>
  <c r="E719" i="2"/>
  <c r="G716" i="2"/>
  <c r="G715" i="2" s="1"/>
  <c r="G714" i="2" s="1"/>
  <c r="F716" i="2"/>
  <c r="F715" i="2" s="1"/>
  <c r="F714" i="2" s="1"/>
  <c r="E716" i="2"/>
  <c r="E715" i="2" s="1"/>
  <c r="E714" i="2" s="1"/>
  <c r="G713" i="2"/>
  <c r="F713" i="2"/>
  <c r="E713" i="2"/>
  <c r="G712" i="2"/>
  <c r="F712" i="2"/>
  <c r="E712" i="2"/>
  <c r="G709" i="2"/>
  <c r="F709" i="2"/>
  <c r="E709" i="2"/>
  <c r="G708" i="2"/>
  <c r="F708" i="2"/>
  <c r="E708" i="2"/>
  <c r="G707" i="2"/>
  <c r="F707" i="2"/>
  <c r="E707" i="2"/>
  <c r="N705" i="2"/>
  <c r="G704" i="2"/>
  <c r="G703" i="2" s="1"/>
  <c r="F704" i="2"/>
  <c r="F703" i="2" s="1"/>
  <c r="E704" i="2"/>
  <c r="E703" i="2" s="1"/>
  <c r="G702" i="2"/>
  <c r="F702" i="2"/>
  <c r="E702" i="2"/>
  <c r="G701" i="2"/>
  <c r="F701" i="2"/>
  <c r="E701" i="2"/>
  <c r="G698" i="2"/>
  <c r="G697" i="2" s="1"/>
  <c r="G696" i="2" s="1"/>
  <c r="F698" i="2"/>
  <c r="F697" i="2" s="1"/>
  <c r="F696" i="2" s="1"/>
  <c r="E698" i="2"/>
  <c r="E697" i="2" s="1"/>
  <c r="E696" i="2" s="1"/>
  <c r="G695" i="2"/>
  <c r="F695" i="2"/>
  <c r="E695" i="2"/>
  <c r="G694" i="2"/>
  <c r="F694" i="2"/>
  <c r="E694" i="2"/>
  <c r="G692" i="2"/>
  <c r="G691" i="2" s="1"/>
  <c r="F692" i="2"/>
  <c r="F691" i="2" s="1"/>
  <c r="E692" i="2"/>
  <c r="E691" i="2" s="1"/>
  <c r="E689" i="2"/>
  <c r="E688" i="2" s="1"/>
  <c r="G686" i="2"/>
  <c r="F686" i="2"/>
  <c r="E686" i="2"/>
  <c r="G685" i="2"/>
  <c r="F685" i="2"/>
  <c r="E685" i="2"/>
  <c r="G684" i="2"/>
  <c r="F684" i="2"/>
  <c r="E684" i="2"/>
  <c r="G683" i="2"/>
  <c r="F683" i="2"/>
  <c r="E683" i="2"/>
  <c r="G682" i="2"/>
  <c r="F682" i="2"/>
  <c r="E682" i="2"/>
  <c r="E678" i="2"/>
  <c r="E677" i="2" s="1"/>
  <c r="E676" i="2"/>
  <c r="G675" i="2"/>
  <c r="G674" i="2" s="1"/>
  <c r="G673" i="2" s="1"/>
  <c r="G672" i="2" s="1"/>
  <c r="F675" i="2"/>
  <c r="F674" i="2" s="1"/>
  <c r="F673" i="2" s="1"/>
  <c r="F672" i="2" s="1"/>
  <c r="E675" i="2"/>
  <c r="G671" i="2"/>
  <c r="F671" i="2"/>
  <c r="E671" i="2"/>
  <c r="G670" i="2"/>
  <c r="F670" i="2"/>
  <c r="E670" i="2"/>
  <c r="G669" i="2"/>
  <c r="F669" i="2"/>
  <c r="E669" i="2"/>
  <c r="G666" i="2"/>
  <c r="G665" i="2" s="1"/>
  <c r="F666" i="2"/>
  <c r="F665" i="2" s="1"/>
  <c r="E666" i="2"/>
  <c r="E665" i="2" s="1"/>
  <c r="G664" i="2"/>
  <c r="F664" i="2"/>
  <c r="E664" i="2"/>
  <c r="G663" i="2"/>
  <c r="G662" i="2" s="1"/>
  <c r="G661" i="2" s="1"/>
  <c r="F663" i="2"/>
  <c r="F662" i="2" s="1"/>
  <c r="F661" i="2" s="1"/>
  <c r="E663" i="2"/>
  <c r="G659" i="2"/>
  <c r="F659" i="2"/>
  <c r="E659" i="2"/>
  <c r="G658" i="2"/>
  <c r="F658" i="2"/>
  <c r="E658" i="2"/>
  <c r="G657" i="2"/>
  <c r="F657" i="2"/>
  <c r="E657" i="2"/>
  <c r="G652" i="2"/>
  <c r="G651" i="2" s="1"/>
  <c r="F652" i="2"/>
  <c r="F651" i="2" s="1"/>
  <c r="E652" i="2"/>
  <c r="E651" i="2" s="1"/>
  <c r="G650" i="2"/>
  <c r="G649" i="2" s="1"/>
  <c r="F650" i="2"/>
  <c r="F649" i="2" s="1"/>
  <c r="E650" i="2"/>
  <c r="E649" i="2" s="1"/>
  <c r="G645" i="2"/>
  <c r="G644" i="2" s="1"/>
  <c r="F645" i="2"/>
  <c r="F644" i="2" s="1"/>
  <c r="E645" i="2"/>
  <c r="E644" i="2" s="1"/>
  <c r="G643" i="2"/>
  <c r="G642" i="2" s="1"/>
  <c r="F643" i="2"/>
  <c r="F642" i="2" s="1"/>
  <c r="E643" i="2"/>
  <c r="E642" i="2" s="1"/>
  <c r="G641" i="2"/>
  <c r="G640" i="2" s="1"/>
  <c r="F641" i="2"/>
  <c r="F640" i="2" s="1"/>
  <c r="E641" i="2"/>
  <c r="E640" i="2" s="1"/>
  <c r="E636" i="2"/>
  <c r="E635" i="2" s="1"/>
  <c r="G635" i="2"/>
  <c r="F635" i="2"/>
  <c r="G634" i="2"/>
  <c r="F634" i="2"/>
  <c r="E634" i="2"/>
  <c r="G633" i="2"/>
  <c r="F633" i="2"/>
  <c r="E633" i="2"/>
  <c r="G632" i="2"/>
  <c r="F632" i="2"/>
  <c r="E632" i="2"/>
  <c r="G629" i="2"/>
  <c r="G628" i="2" s="1"/>
  <c r="G627" i="2" s="1"/>
  <c r="F629" i="2"/>
  <c r="F628" i="2" s="1"/>
  <c r="F627" i="2" s="1"/>
  <c r="E629" i="2"/>
  <c r="E628" i="2" s="1"/>
  <c r="E627" i="2" s="1"/>
  <c r="G626" i="2"/>
  <c r="G625" i="2" s="1"/>
  <c r="F626" i="2"/>
  <c r="F625" i="2" s="1"/>
  <c r="E626" i="2"/>
  <c r="E625" i="2" s="1"/>
  <c r="G624" i="2"/>
  <c r="G623" i="2" s="1"/>
  <c r="F624" i="2"/>
  <c r="F623" i="2" s="1"/>
  <c r="E624" i="2"/>
  <c r="E623" i="2" s="1"/>
  <c r="G619" i="2"/>
  <c r="F619" i="2"/>
  <c r="E619" i="2"/>
  <c r="G618" i="2"/>
  <c r="F618" i="2"/>
  <c r="E618" i="2"/>
  <c r="G614" i="2"/>
  <c r="G613" i="2" s="1"/>
  <c r="G612" i="2" s="1"/>
  <c r="G611" i="2" s="1"/>
  <c r="F614" i="2"/>
  <c r="F613" i="2" s="1"/>
  <c r="F612" i="2" s="1"/>
  <c r="F611" i="2" s="1"/>
  <c r="E614" i="2"/>
  <c r="E613" i="2" s="1"/>
  <c r="E612" i="2" s="1"/>
  <c r="E611" i="2" s="1"/>
  <c r="E610" i="2"/>
  <c r="E609" i="2" s="1"/>
  <c r="G609" i="2"/>
  <c r="F609" i="2"/>
  <c r="G608" i="2"/>
  <c r="G607" i="2" s="1"/>
  <c r="G606" i="2" s="1"/>
  <c r="F608" i="2"/>
  <c r="F607" i="2" s="1"/>
  <c r="F606" i="2" s="1"/>
  <c r="E608" i="2"/>
  <c r="E607" i="2" s="1"/>
  <c r="G605" i="2"/>
  <c r="G604" i="2" s="1"/>
  <c r="F605" i="2"/>
  <c r="F604" i="2" s="1"/>
  <c r="E605" i="2"/>
  <c r="E604" i="2" s="1"/>
  <c r="G603" i="2"/>
  <c r="G602" i="2" s="1"/>
  <c r="F603" i="2"/>
  <c r="F602" i="2" s="1"/>
  <c r="E603" i="2"/>
  <c r="E602" i="2" s="1"/>
  <c r="G600" i="2"/>
  <c r="G599" i="2" s="1"/>
  <c r="F600" i="2"/>
  <c r="F599" i="2" s="1"/>
  <c r="E600" i="2"/>
  <c r="E599" i="2" s="1"/>
  <c r="G598" i="2"/>
  <c r="G597" i="2" s="1"/>
  <c r="F598" i="2"/>
  <c r="F597" i="2" s="1"/>
  <c r="E598" i="2"/>
  <c r="E597" i="2" s="1"/>
  <c r="G593" i="2"/>
  <c r="F593" i="2"/>
  <c r="E593" i="2"/>
  <c r="G592" i="2"/>
  <c r="F592" i="2"/>
  <c r="E592" i="2"/>
  <c r="F587" i="2"/>
  <c r="F586" i="2" s="1"/>
  <c r="E587" i="2"/>
  <c r="E586" i="2" s="1"/>
  <c r="G586" i="2"/>
  <c r="F585" i="2"/>
  <c r="F584" i="2" s="1"/>
  <c r="E585" i="2"/>
  <c r="E584" i="2" s="1"/>
  <c r="G584" i="2"/>
  <c r="G582" i="2"/>
  <c r="G581" i="2" s="1"/>
  <c r="G580" i="2" s="1"/>
  <c r="F582" i="2"/>
  <c r="F581" i="2" s="1"/>
  <c r="F580" i="2" s="1"/>
  <c r="E582" i="2"/>
  <c r="E581" i="2" s="1"/>
  <c r="E580" i="2" s="1"/>
  <c r="G577" i="2"/>
  <c r="G576" i="2" s="1"/>
  <c r="G575" i="2" s="1"/>
  <c r="G574" i="2" s="1"/>
  <c r="F577" i="2"/>
  <c r="F576" i="2" s="1"/>
  <c r="F575" i="2" s="1"/>
  <c r="F574" i="2" s="1"/>
  <c r="E577" i="2"/>
  <c r="E576" i="2" s="1"/>
  <c r="E575" i="2" s="1"/>
  <c r="E574" i="2" s="1"/>
  <c r="G573" i="2"/>
  <c r="G572" i="2" s="1"/>
  <c r="G571" i="2" s="1"/>
  <c r="G570" i="2" s="1"/>
  <c r="F573" i="2"/>
  <c r="F572" i="2" s="1"/>
  <c r="F571" i="2" s="1"/>
  <c r="F570" i="2" s="1"/>
  <c r="E573" i="2"/>
  <c r="E572" i="2" s="1"/>
  <c r="E571" i="2" s="1"/>
  <c r="E570" i="2" s="1"/>
  <c r="G568" i="2"/>
  <c r="F568" i="2"/>
  <c r="E568" i="2"/>
  <c r="E567" i="2"/>
  <c r="G563" i="2"/>
  <c r="G562" i="2" s="1"/>
  <c r="G561" i="2" s="1"/>
  <c r="G560" i="2" s="1"/>
  <c r="F563" i="2"/>
  <c r="F562" i="2" s="1"/>
  <c r="F561" i="2" s="1"/>
  <c r="F560" i="2" s="1"/>
  <c r="E563" i="2"/>
  <c r="E562" i="2" s="1"/>
  <c r="E561" i="2" s="1"/>
  <c r="E560" i="2" s="1"/>
  <c r="G559" i="2"/>
  <c r="G558" i="2" s="1"/>
  <c r="G557" i="2" s="1"/>
  <c r="G556" i="2" s="1"/>
  <c r="F559" i="2"/>
  <c r="F558" i="2" s="1"/>
  <c r="F557" i="2" s="1"/>
  <c r="F556" i="2" s="1"/>
  <c r="E559" i="2"/>
  <c r="E558" i="2" s="1"/>
  <c r="E557" i="2" s="1"/>
  <c r="E556" i="2" s="1"/>
  <c r="G554" i="2"/>
  <c r="G553" i="2" s="1"/>
  <c r="G552" i="2" s="1"/>
  <c r="F554" i="2"/>
  <c r="F553" i="2" s="1"/>
  <c r="F552" i="2" s="1"/>
  <c r="E554" i="2"/>
  <c r="E553" i="2" s="1"/>
  <c r="E552" i="2" s="1"/>
  <c r="G551" i="2"/>
  <c r="G550" i="2" s="1"/>
  <c r="G549" i="2" s="1"/>
  <c r="F551" i="2"/>
  <c r="F550" i="2" s="1"/>
  <c r="F549" i="2" s="1"/>
  <c r="E551" i="2"/>
  <c r="E550" i="2" s="1"/>
  <c r="E549" i="2" s="1"/>
  <c r="G548" i="2"/>
  <c r="G547" i="2" s="1"/>
  <c r="G546" i="2" s="1"/>
  <c r="F548" i="2"/>
  <c r="F547" i="2" s="1"/>
  <c r="F546" i="2" s="1"/>
  <c r="E548" i="2"/>
  <c r="E547" i="2" s="1"/>
  <c r="E546" i="2" s="1"/>
  <c r="G543" i="2"/>
  <c r="G542" i="2" s="1"/>
  <c r="G541" i="2" s="1"/>
  <c r="G540" i="2" s="1"/>
  <c r="F543" i="2"/>
  <c r="F542" i="2" s="1"/>
  <c r="F541" i="2" s="1"/>
  <c r="F540" i="2" s="1"/>
  <c r="E543" i="2"/>
  <c r="E542" i="2" s="1"/>
  <c r="E541" i="2" s="1"/>
  <c r="E540" i="2" s="1"/>
  <c r="G539" i="2"/>
  <c r="G538" i="2" s="1"/>
  <c r="F539" i="2"/>
  <c r="F538" i="2" s="1"/>
  <c r="E539" i="2"/>
  <c r="E538" i="2" s="1"/>
  <c r="G537" i="2"/>
  <c r="G536" i="2" s="1"/>
  <c r="F537" i="2"/>
  <c r="F536" i="2" s="1"/>
  <c r="E537" i="2"/>
  <c r="E536" i="2" s="1"/>
  <c r="G532" i="2"/>
  <c r="G531" i="2" s="1"/>
  <c r="G530" i="2" s="1"/>
  <c r="F532" i="2"/>
  <c r="F531" i="2" s="1"/>
  <c r="F530" i="2" s="1"/>
  <c r="E532" i="2"/>
  <c r="E531" i="2" s="1"/>
  <c r="E530" i="2" s="1"/>
  <c r="G529" i="2"/>
  <c r="G528" i="2" s="1"/>
  <c r="F529" i="2"/>
  <c r="F528" i="2" s="1"/>
  <c r="E529" i="2"/>
  <c r="E528" i="2" s="1"/>
  <c r="G526" i="2"/>
  <c r="F526" i="2"/>
  <c r="E526" i="2"/>
  <c r="G527" i="2"/>
  <c r="F527" i="2"/>
  <c r="E527" i="2"/>
  <c r="G523" i="2"/>
  <c r="G522" i="2" s="1"/>
  <c r="F523" i="2"/>
  <c r="F522" i="2" s="1"/>
  <c r="E523" i="2"/>
  <c r="E522" i="2" s="1"/>
  <c r="G521" i="2"/>
  <c r="G520" i="2" s="1"/>
  <c r="E521" i="2"/>
  <c r="E520" i="2" s="1"/>
  <c r="G518" i="2"/>
  <c r="G517" i="2" s="1"/>
  <c r="G513" i="2" s="1"/>
  <c r="F518" i="2"/>
  <c r="F517" i="2" s="1"/>
  <c r="E518" i="2"/>
  <c r="E517" i="2" s="1"/>
  <c r="E516" i="2"/>
  <c r="E515" i="2"/>
  <c r="F514" i="2"/>
  <c r="G512" i="2"/>
  <c r="G511" i="2" s="1"/>
  <c r="F512" i="2"/>
  <c r="F511" i="2" s="1"/>
  <c r="E512" i="2"/>
  <c r="E511" i="2" s="1"/>
  <c r="G510" i="2"/>
  <c r="G508" i="2" s="1"/>
  <c r="F510" i="2"/>
  <c r="F508" i="2" s="1"/>
  <c r="E510" i="2"/>
  <c r="E509" i="2"/>
  <c r="G506" i="2"/>
  <c r="G505" i="2" s="1"/>
  <c r="F506" i="2"/>
  <c r="F505" i="2" s="1"/>
  <c r="E506" i="2"/>
  <c r="E505" i="2" s="1"/>
  <c r="G504" i="2"/>
  <c r="G502" i="2" s="1"/>
  <c r="F504" i="2"/>
  <c r="F502" i="2" s="1"/>
  <c r="E504" i="2"/>
  <c r="E503" i="2"/>
  <c r="G498" i="2"/>
  <c r="G497" i="2" s="1"/>
  <c r="G496" i="2" s="1"/>
  <c r="G495" i="2" s="1"/>
  <c r="F498" i="2"/>
  <c r="F497" i="2" s="1"/>
  <c r="F496" i="2" s="1"/>
  <c r="F495" i="2" s="1"/>
  <c r="E498" i="2"/>
  <c r="E497" i="2" s="1"/>
  <c r="E496" i="2" s="1"/>
  <c r="E495" i="2" s="1"/>
  <c r="G494" i="2"/>
  <c r="G493" i="2" s="1"/>
  <c r="G492" i="2" s="1"/>
  <c r="G491" i="2" s="1"/>
  <c r="F494" i="2"/>
  <c r="F493" i="2" s="1"/>
  <c r="F492" i="2" s="1"/>
  <c r="F491" i="2" s="1"/>
  <c r="E494" i="2"/>
  <c r="E493" i="2" s="1"/>
  <c r="E492" i="2" s="1"/>
  <c r="E491" i="2" s="1"/>
  <c r="G490" i="2"/>
  <c r="G489" i="2" s="1"/>
  <c r="G488" i="2" s="1"/>
  <c r="G487" i="2" s="1"/>
  <c r="F490" i="2"/>
  <c r="F489" i="2" s="1"/>
  <c r="F488" i="2" s="1"/>
  <c r="F487" i="2" s="1"/>
  <c r="E490" i="2"/>
  <c r="E489" i="2" s="1"/>
  <c r="E488" i="2" s="1"/>
  <c r="E487" i="2" s="1"/>
  <c r="E486" i="2"/>
  <c r="G485" i="2"/>
  <c r="F485" i="2"/>
  <c r="E485" i="2"/>
  <c r="G481" i="2"/>
  <c r="G480" i="2" s="1"/>
  <c r="F481" i="2"/>
  <c r="F480" i="2" s="1"/>
  <c r="E481" i="2"/>
  <c r="E480" i="2" s="1"/>
  <c r="G479" i="2"/>
  <c r="F479" i="2"/>
  <c r="E479" i="2"/>
  <c r="G478" i="2"/>
  <c r="F478" i="2"/>
  <c r="E478" i="2"/>
  <c r="G473" i="2"/>
  <c r="F473" i="2"/>
  <c r="E473" i="2"/>
  <c r="G472" i="2"/>
  <c r="F472" i="2"/>
  <c r="E472" i="2"/>
  <c r="G471" i="2"/>
  <c r="F471" i="2"/>
  <c r="E471" i="2"/>
  <c r="G469" i="2"/>
  <c r="F469" i="2"/>
  <c r="E469" i="2"/>
  <c r="G468" i="2"/>
  <c r="F468" i="2"/>
  <c r="E468" i="2"/>
  <c r="G467" i="2"/>
  <c r="F467" i="2"/>
  <c r="E467" i="2"/>
  <c r="G464" i="2"/>
  <c r="F464" i="2"/>
  <c r="E464" i="2"/>
  <c r="G463" i="2"/>
  <c r="F463" i="2"/>
  <c r="E463" i="2"/>
  <c r="G461" i="2"/>
  <c r="F461" i="2"/>
  <c r="E461" i="2"/>
  <c r="G460" i="2"/>
  <c r="F460" i="2"/>
  <c r="E460" i="2"/>
  <c r="G455" i="2"/>
  <c r="F455" i="2"/>
  <c r="E455" i="2"/>
  <c r="G454" i="2"/>
  <c r="F454" i="2"/>
  <c r="E454" i="2"/>
  <c r="G452" i="2"/>
  <c r="F452" i="2"/>
  <c r="E452" i="2"/>
  <c r="G451" i="2"/>
  <c r="F451" i="2"/>
  <c r="E451" i="2"/>
  <c r="G447" i="2"/>
  <c r="G446" i="2" s="1"/>
  <c r="G445" i="2" s="1"/>
  <c r="G444" i="2" s="1"/>
  <c r="F447" i="2"/>
  <c r="F446" i="2" s="1"/>
  <c r="F445" i="2" s="1"/>
  <c r="F444" i="2" s="1"/>
  <c r="E447" i="2"/>
  <c r="E446" i="2" s="1"/>
  <c r="E445" i="2" s="1"/>
  <c r="E444" i="2" s="1"/>
  <c r="G442" i="2"/>
  <c r="G441" i="2" s="1"/>
  <c r="F442" i="2"/>
  <c r="F441" i="2" s="1"/>
  <c r="E442" i="2"/>
  <c r="E441" i="2" s="1"/>
  <c r="E440" i="2"/>
  <c r="E439" i="2" s="1"/>
  <c r="G439" i="2"/>
  <c r="F439" i="2"/>
  <c r="E438" i="2"/>
  <c r="E437" i="2" s="1"/>
  <c r="G437" i="2"/>
  <c r="F437" i="2"/>
  <c r="G436" i="2"/>
  <c r="F436" i="2"/>
  <c r="F435" i="2" s="1"/>
  <c r="E436" i="2"/>
  <c r="E435" i="2" s="1"/>
  <c r="G434" i="2"/>
  <c r="G433" i="2" s="1"/>
  <c r="F434" i="2"/>
  <c r="F433" i="2" s="1"/>
  <c r="E434" i="2"/>
  <c r="E433" i="2" s="1"/>
  <c r="G432" i="2"/>
  <c r="F432" i="2"/>
  <c r="E432" i="2"/>
  <c r="G431" i="2"/>
  <c r="F431" i="2"/>
  <c r="E431" i="2"/>
  <c r="G430" i="2"/>
  <c r="F430" i="2"/>
  <c r="E430" i="2"/>
  <c r="E425" i="2"/>
  <c r="E424" i="2" s="1"/>
  <c r="G423" i="2"/>
  <c r="F423" i="2"/>
  <c r="E423" i="2"/>
  <c r="G422" i="2"/>
  <c r="F422" i="2"/>
  <c r="E422" i="2"/>
  <c r="G421" i="2"/>
  <c r="F421" i="2"/>
  <c r="E421" i="2"/>
  <c r="G417" i="2"/>
  <c r="F417" i="2"/>
  <c r="E417" i="2"/>
  <c r="G416" i="2"/>
  <c r="F416" i="2"/>
  <c r="E416" i="2"/>
  <c r="G413" i="2"/>
  <c r="G412" i="2" s="1"/>
  <c r="G411" i="2" s="1"/>
  <c r="F413" i="2"/>
  <c r="F412" i="2" s="1"/>
  <c r="F411" i="2" s="1"/>
  <c r="E413" i="2"/>
  <c r="E412" i="2" s="1"/>
  <c r="E411" i="2" s="1"/>
  <c r="G410" i="2"/>
  <c r="G409" i="2" s="1"/>
  <c r="F410" i="2"/>
  <c r="F409" i="2" s="1"/>
  <c r="E410" i="2"/>
  <c r="E409" i="2" s="1"/>
  <c r="G408" i="2"/>
  <c r="F408" i="2"/>
  <c r="E408" i="2"/>
  <c r="G407" i="2"/>
  <c r="F407" i="2"/>
  <c r="E407" i="2"/>
  <c r="G406" i="2"/>
  <c r="F406" i="2"/>
  <c r="E406" i="2"/>
  <c r="G403" i="2"/>
  <c r="F403" i="2"/>
  <c r="E403" i="2"/>
  <c r="G402" i="2"/>
  <c r="G401" i="2" s="1"/>
  <c r="G400" i="2" s="1"/>
  <c r="E402" i="2"/>
  <c r="E401" i="2" s="1"/>
  <c r="G399" i="2"/>
  <c r="G398" i="2" s="1"/>
  <c r="F399" i="2"/>
  <c r="F398" i="2" s="1"/>
  <c r="E399" i="2"/>
  <c r="E398" i="2" s="1"/>
  <c r="G397" i="2"/>
  <c r="G396" i="2" s="1"/>
  <c r="F397" i="2"/>
  <c r="F396" i="2" s="1"/>
  <c r="E397" i="2"/>
  <c r="E396" i="2" s="1"/>
  <c r="F393" i="2"/>
  <c r="G391" i="2"/>
  <c r="G390" i="2" s="1"/>
  <c r="F391" i="2"/>
  <c r="F390" i="2" s="1"/>
  <c r="E391" i="2"/>
  <c r="E390" i="2" s="1"/>
  <c r="G387" i="2"/>
  <c r="G386" i="2" s="1"/>
  <c r="G385" i="2" s="1"/>
  <c r="F387" i="2"/>
  <c r="F386" i="2" s="1"/>
  <c r="F385" i="2" s="1"/>
  <c r="E387" i="2"/>
  <c r="E386" i="2" s="1"/>
  <c r="E385" i="2" s="1"/>
  <c r="G384" i="2"/>
  <c r="G383" i="2" s="1"/>
  <c r="G382" i="2" s="1"/>
  <c r="F384" i="2"/>
  <c r="F383" i="2" s="1"/>
  <c r="F382" i="2" s="1"/>
  <c r="E384" i="2"/>
  <c r="E383" i="2" s="1"/>
  <c r="E382" i="2" s="1"/>
  <c r="G381" i="2"/>
  <c r="G380" i="2" s="1"/>
  <c r="F381" i="2"/>
  <c r="F380" i="2" s="1"/>
  <c r="E381" i="2"/>
  <c r="E380" i="2" s="1"/>
  <c r="G379" i="2"/>
  <c r="F379" i="2"/>
  <c r="E379" i="2"/>
  <c r="G378" i="2"/>
  <c r="F378" i="2"/>
  <c r="E378" i="2"/>
  <c r="G377" i="2"/>
  <c r="F377" i="2"/>
  <c r="E377" i="2"/>
  <c r="G376" i="2"/>
  <c r="F376" i="2"/>
  <c r="E376" i="2"/>
  <c r="G374" i="2"/>
  <c r="F374" i="2"/>
  <c r="E374" i="2"/>
  <c r="G373" i="2"/>
  <c r="G372" i="2" s="1"/>
  <c r="F373" i="2"/>
  <c r="F372" i="2" s="1"/>
  <c r="E373" i="2"/>
  <c r="E372" i="2" s="1"/>
  <c r="G371" i="2"/>
  <c r="F371" i="2"/>
  <c r="E371" i="2"/>
  <c r="G370" i="2"/>
  <c r="F370" i="2"/>
  <c r="E370" i="2"/>
  <c r="G367" i="2"/>
  <c r="G366" i="2" s="1"/>
  <c r="F367" i="2"/>
  <c r="F366" i="2" s="1"/>
  <c r="E367" i="2"/>
  <c r="E366" i="2" s="1"/>
  <c r="G365" i="2"/>
  <c r="G364" i="2" s="1"/>
  <c r="F365" i="2"/>
  <c r="F364" i="2" s="1"/>
  <c r="E365" i="2"/>
  <c r="E364" i="2" s="1"/>
  <c r="E357" i="2"/>
  <c r="G357" i="2"/>
  <c r="F357" i="2"/>
  <c r="G362" i="2"/>
  <c r="G361" i="2" s="1"/>
  <c r="F362" i="2"/>
  <c r="F361" i="2" s="1"/>
  <c r="E362" i="2"/>
  <c r="E361" i="2" s="1"/>
  <c r="G360" i="2"/>
  <c r="G359" i="2" s="1"/>
  <c r="F360" i="2"/>
  <c r="F359" i="2" s="1"/>
  <c r="E360" i="2"/>
  <c r="E359" i="2" s="1"/>
  <c r="G354" i="2"/>
  <c r="G353" i="2" s="1"/>
  <c r="F354" i="2"/>
  <c r="F353" i="2" s="1"/>
  <c r="E354" i="2"/>
  <c r="E353" i="2" s="1"/>
  <c r="G352" i="2"/>
  <c r="G351" i="2" s="1"/>
  <c r="F352" i="2"/>
  <c r="F351" i="2" s="1"/>
  <c r="E352" i="2"/>
  <c r="E351" i="2" s="1"/>
  <c r="G348" i="2"/>
  <c r="G347" i="2" s="1"/>
  <c r="F348" i="2"/>
  <c r="F347" i="2" s="1"/>
  <c r="E348" i="2"/>
  <c r="E347" i="2" s="1"/>
  <c r="G346" i="2"/>
  <c r="G345" i="2" s="1"/>
  <c r="F346" i="2"/>
  <c r="F345" i="2" s="1"/>
  <c r="E346" i="2"/>
  <c r="E345" i="2" s="1"/>
  <c r="G344" i="2"/>
  <c r="G343" i="2" s="1"/>
  <c r="F344" i="2"/>
  <c r="F343" i="2" s="1"/>
  <c r="E344" i="2"/>
  <c r="E343" i="2" s="1"/>
  <c r="G342" i="2"/>
  <c r="G341" i="2" s="1"/>
  <c r="F342" i="2"/>
  <c r="F341" i="2" s="1"/>
  <c r="E342" i="2"/>
  <c r="E341" i="2" s="1"/>
  <c r="G338" i="2"/>
  <c r="G337" i="2" s="1"/>
  <c r="F338" i="2"/>
  <c r="F337" i="2" s="1"/>
  <c r="E338" i="2"/>
  <c r="E337" i="2" s="1"/>
  <c r="G336" i="2"/>
  <c r="F336" i="2"/>
  <c r="E336" i="2"/>
  <c r="G335" i="2"/>
  <c r="F335" i="2"/>
  <c r="E335" i="2"/>
  <c r="G334" i="2"/>
  <c r="F334" i="2"/>
  <c r="E334" i="2"/>
  <c r="E329" i="2"/>
  <c r="E328" i="2" s="1"/>
  <c r="G324" i="2"/>
  <c r="F324" i="2"/>
  <c r="E324" i="2"/>
  <c r="G323" i="2"/>
  <c r="F323" i="2"/>
  <c r="E323" i="2"/>
  <c r="G322" i="2"/>
  <c r="F322" i="2"/>
  <c r="E322" i="2"/>
  <c r="G318" i="2"/>
  <c r="G317" i="2" s="1"/>
  <c r="G316" i="2" s="1"/>
  <c r="F318" i="2"/>
  <c r="F317" i="2" s="1"/>
  <c r="F316" i="2" s="1"/>
  <c r="E318" i="2"/>
  <c r="E317" i="2" s="1"/>
  <c r="E316" i="2" s="1"/>
  <c r="G315" i="2"/>
  <c r="G314" i="2" s="1"/>
  <c r="F315" i="2"/>
  <c r="F314" i="2" s="1"/>
  <c r="E315" i="2"/>
  <c r="E314" i="2" s="1"/>
  <c r="G313" i="2"/>
  <c r="G312" i="2" s="1"/>
  <c r="F313" i="2"/>
  <c r="F312" i="2" s="1"/>
  <c r="E313" i="2"/>
  <c r="E312" i="2" s="1"/>
  <c r="D313" i="2"/>
  <c r="C313" i="2"/>
  <c r="C312" i="2"/>
  <c r="G311" i="2"/>
  <c r="G310" i="2" s="1"/>
  <c r="F311" i="2"/>
  <c r="F310" i="2" s="1"/>
  <c r="E311" i="2"/>
  <c r="E310" i="2" s="1"/>
  <c r="G308" i="2"/>
  <c r="F308" i="2"/>
  <c r="E308" i="2"/>
  <c r="G307" i="2"/>
  <c r="G306" i="2" s="1"/>
  <c r="F307" i="2"/>
  <c r="F306" i="2" s="1"/>
  <c r="E307" i="2"/>
  <c r="E306" i="2" s="1"/>
  <c r="G305" i="2"/>
  <c r="G304" i="2" s="1"/>
  <c r="F305" i="2"/>
  <c r="F304" i="2" s="1"/>
  <c r="E305" i="2"/>
  <c r="E304" i="2" s="1"/>
  <c r="G303" i="2"/>
  <c r="G302" i="2" s="1"/>
  <c r="F303" i="2"/>
  <c r="F302" i="2" s="1"/>
  <c r="E303" i="2"/>
  <c r="E302" i="2" s="1"/>
  <c r="E299" i="2"/>
  <c r="E298" i="2" s="1"/>
  <c r="C299" i="2"/>
  <c r="G298" i="2"/>
  <c r="F298" i="2"/>
  <c r="G297" i="2"/>
  <c r="G296" i="2" s="1"/>
  <c r="F297" i="2"/>
  <c r="F296" i="2" s="1"/>
  <c r="E297" i="2"/>
  <c r="E296" i="2" s="1"/>
  <c r="G295" i="2"/>
  <c r="G294" i="2" s="1"/>
  <c r="F295" i="2"/>
  <c r="F294" i="2" s="1"/>
  <c r="E295" i="2"/>
  <c r="E294" i="2" s="1"/>
  <c r="G293" i="2"/>
  <c r="G292" i="2" s="1"/>
  <c r="F293" i="2"/>
  <c r="F292" i="2" s="1"/>
  <c r="E293" i="2"/>
  <c r="E292" i="2" s="1"/>
  <c r="G291" i="2"/>
  <c r="G290" i="2" s="1"/>
  <c r="G289" i="2" s="1"/>
  <c r="F291" i="2"/>
  <c r="F290" i="2" s="1"/>
  <c r="F289" i="2" s="1"/>
  <c r="E291" i="2"/>
  <c r="E290" i="2" s="1"/>
  <c r="E289" i="2" s="1"/>
  <c r="G288" i="2"/>
  <c r="G287" i="2" s="1"/>
  <c r="F288" i="2"/>
  <c r="F287" i="2" s="1"/>
  <c r="E288" i="2"/>
  <c r="E287" i="2" s="1"/>
  <c r="G284" i="2"/>
  <c r="F284" i="2"/>
  <c r="E284" i="2"/>
  <c r="G283" i="2"/>
  <c r="E283" i="2"/>
  <c r="G281" i="2"/>
  <c r="G280" i="2" s="1"/>
  <c r="F281" i="2"/>
  <c r="F280" i="2" s="1"/>
  <c r="E281" i="2"/>
  <c r="E280" i="2" s="1"/>
  <c r="G279" i="2"/>
  <c r="G278" i="2" s="1"/>
  <c r="F279" i="2"/>
  <c r="F278" i="2" s="1"/>
  <c r="E279" i="2"/>
  <c r="E278" i="2" s="1"/>
  <c r="G277" i="2"/>
  <c r="G276" i="2" s="1"/>
  <c r="F277" i="2"/>
  <c r="F276" i="2" s="1"/>
  <c r="E277" i="2"/>
  <c r="E276" i="2" s="1"/>
  <c r="G273" i="2"/>
  <c r="G272" i="2" s="1"/>
  <c r="F273" i="2"/>
  <c r="F272" i="2" s="1"/>
  <c r="E273" i="2"/>
  <c r="E272" i="2" s="1"/>
  <c r="G271" i="2"/>
  <c r="G270" i="2" s="1"/>
  <c r="F271" i="2"/>
  <c r="F270" i="2" s="1"/>
  <c r="E271" i="2"/>
  <c r="E270" i="2" s="1"/>
  <c r="D271" i="2"/>
  <c r="C271" i="2"/>
  <c r="B271" i="2"/>
  <c r="C270" i="2"/>
  <c r="B270" i="2"/>
  <c r="G269" i="2"/>
  <c r="G268" i="2" s="1"/>
  <c r="F269" i="2"/>
  <c r="F268" i="2" s="1"/>
  <c r="E269" i="2"/>
  <c r="E268" i="2" s="1"/>
  <c r="G267" i="2"/>
  <c r="G266" i="2" s="1"/>
  <c r="F267" i="2"/>
  <c r="F266" i="2" s="1"/>
  <c r="E267" i="2"/>
  <c r="E266" i="2" s="1"/>
  <c r="G265" i="2"/>
  <c r="G264" i="2" s="1"/>
  <c r="F265" i="2"/>
  <c r="F264" i="2" s="1"/>
  <c r="E265" i="2"/>
  <c r="E264" i="2" s="1"/>
  <c r="G263" i="2"/>
  <c r="G262" i="2" s="1"/>
  <c r="F263" i="2"/>
  <c r="F262" i="2" s="1"/>
  <c r="E263" i="2"/>
  <c r="E262" i="2" s="1"/>
  <c r="G258" i="2"/>
  <c r="G257" i="2" s="1"/>
  <c r="G256" i="2" s="1"/>
  <c r="F258" i="2"/>
  <c r="F257" i="2" s="1"/>
  <c r="F256" i="2" s="1"/>
  <c r="E258" i="2"/>
  <c r="E257" i="2" s="1"/>
  <c r="E256" i="2" s="1"/>
  <c r="F253" i="2"/>
  <c r="G252" i="2"/>
  <c r="F252" i="2"/>
  <c r="E252" i="2"/>
  <c r="G243" i="2"/>
  <c r="F243" i="2"/>
  <c r="E243" i="2"/>
  <c r="G242" i="2"/>
  <c r="F242" i="2"/>
  <c r="E242" i="2"/>
  <c r="G237" i="2"/>
  <c r="F237" i="2"/>
  <c r="E237" i="2"/>
  <c r="G233" i="2"/>
  <c r="F233" i="2"/>
  <c r="E233" i="2"/>
  <c r="G232" i="2"/>
  <c r="F232" i="2"/>
  <c r="E232" i="2"/>
  <c r="G235" i="2"/>
  <c r="G234" i="2" s="1"/>
  <c r="F235" i="2"/>
  <c r="F234" i="2" s="1"/>
  <c r="E235" i="2"/>
  <c r="E234" i="2" s="1"/>
  <c r="G228" i="2"/>
  <c r="F228" i="2"/>
  <c r="E228" i="2"/>
  <c r="G227" i="2"/>
  <c r="F227" i="2"/>
  <c r="E227" i="2"/>
  <c r="G225" i="2"/>
  <c r="G224" i="2" s="1"/>
  <c r="F225" i="2"/>
  <c r="F224" i="2" s="1"/>
  <c r="E225" i="2"/>
  <c r="E224" i="2" s="1"/>
  <c r="G223" i="2"/>
  <c r="G222" i="2" s="1"/>
  <c r="F223" i="2"/>
  <c r="F222" i="2" s="1"/>
  <c r="E223" i="2"/>
  <c r="E222" i="2" s="1"/>
  <c r="G221" i="2"/>
  <c r="G220" i="2" s="1"/>
  <c r="F221" i="2"/>
  <c r="F220" i="2" s="1"/>
  <c r="E221" i="2"/>
  <c r="E220" i="2" s="1"/>
  <c r="G219" i="2"/>
  <c r="G218" i="2" s="1"/>
  <c r="F219" i="2"/>
  <c r="F218" i="2" s="1"/>
  <c r="E219" i="2"/>
  <c r="E218" i="2" s="1"/>
  <c r="G215" i="2"/>
  <c r="G214" i="2" s="1"/>
  <c r="G213" i="2" s="1"/>
  <c r="G212" i="2" s="1"/>
  <c r="F215" i="2"/>
  <c r="F214" i="2" s="1"/>
  <c r="F213" i="2" s="1"/>
  <c r="F212" i="2" s="1"/>
  <c r="E215" i="2"/>
  <c r="E214" i="2" s="1"/>
  <c r="E213" i="2" s="1"/>
  <c r="E212" i="2" s="1"/>
  <c r="G211" i="2"/>
  <c r="F211" i="2"/>
  <c r="E211" i="2"/>
  <c r="G210" i="2"/>
  <c r="F210" i="2"/>
  <c r="E210" i="2"/>
  <c r="G206" i="2"/>
  <c r="F206" i="2"/>
  <c r="E206" i="2"/>
  <c r="G205" i="2"/>
  <c r="F205" i="2"/>
  <c r="E205" i="2"/>
  <c r="G201" i="2"/>
  <c r="G200" i="2" s="1"/>
  <c r="F201" i="2"/>
  <c r="F200" i="2" s="1"/>
  <c r="E201" i="2"/>
  <c r="E200" i="2" s="1"/>
  <c r="G197" i="2"/>
  <c r="G196" i="2" s="1"/>
  <c r="F197" i="2"/>
  <c r="F196" i="2" s="1"/>
  <c r="E197" i="2"/>
  <c r="E196" i="2" s="1"/>
  <c r="E199" i="2"/>
  <c r="E198" i="2" s="1"/>
  <c r="G195" i="2"/>
  <c r="F195" i="2"/>
  <c r="E195" i="2"/>
  <c r="G194" i="2"/>
  <c r="F194" i="2"/>
  <c r="E194" i="2"/>
  <c r="G187" i="2"/>
  <c r="G186" i="2" s="1"/>
  <c r="F187" i="2"/>
  <c r="F186" i="2" s="1"/>
  <c r="E187" i="2"/>
  <c r="E186" i="2" s="1"/>
  <c r="E182" i="2"/>
  <c r="E181" i="2" s="1"/>
  <c r="E180" i="2" s="1"/>
  <c r="G179" i="2"/>
  <c r="G178" i="2" s="1"/>
  <c r="G177" i="2" s="1"/>
  <c r="F179" i="2"/>
  <c r="F178" i="2" s="1"/>
  <c r="F177" i="2" s="1"/>
  <c r="E179" i="2"/>
  <c r="E178" i="2" s="1"/>
  <c r="E177" i="2" s="1"/>
  <c r="G176" i="2"/>
  <c r="G175" i="2" s="1"/>
  <c r="G174" i="2" s="1"/>
  <c r="F176" i="2"/>
  <c r="F175" i="2" s="1"/>
  <c r="F174" i="2" s="1"/>
  <c r="G173" i="2"/>
  <c r="F173" i="2"/>
  <c r="E173" i="2"/>
  <c r="G172" i="2"/>
  <c r="F172" i="2"/>
  <c r="E172" i="2"/>
  <c r="G169" i="2"/>
  <c r="F169" i="2"/>
  <c r="E169" i="2"/>
  <c r="G168" i="2"/>
  <c r="F168" i="2"/>
  <c r="E168" i="2"/>
  <c r="G166" i="2"/>
  <c r="F166" i="2"/>
  <c r="E166" i="2"/>
  <c r="G165" i="2"/>
  <c r="F165" i="2"/>
  <c r="E165" i="2"/>
  <c r="G162" i="2"/>
  <c r="G161" i="2" s="1"/>
  <c r="F162" i="2"/>
  <c r="F161" i="2" s="1"/>
  <c r="E162" i="2"/>
  <c r="E161" i="2" s="1"/>
  <c r="G160" i="2"/>
  <c r="F160" i="2"/>
  <c r="E160" i="2"/>
  <c r="G159" i="2"/>
  <c r="F159" i="2"/>
  <c r="E159" i="2"/>
  <c r="G157" i="2"/>
  <c r="G156" i="2" s="1"/>
  <c r="F157" i="2"/>
  <c r="F156" i="2" s="1"/>
  <c r="E157" i="2"/>
  <c r="E156" i="2" s="1"/>
  <c r="G155" i="2"/>
  <c r="F155" i="2"/>
  <c r="E155" i="2"/>
  <c r="G154" i="2"/>
  <c r="F154" i="2"/>
  <c r="E154" i="2"/>
  <c r="G149" i="2"/>
  <c r="F149" i="2"/>
  <c r="E149" i="2"/>
  <c r="G148" i="2"/>
  <c r="F148" i="2"/>
  <c r="E148" i="2"/>
  <c r="G147" i="2"/>
  <c r="F147" i="2"/>
  <c r="E147" i="2"/>
  <c r="G146" i="2"/>
  <c r="F146" i="2"/>
  <c r="E146" i="2"/>
  <c r="G144" i="2"/>
  <c r="F144" i="2"/>
  <c r="E144" i="2"/>
  <c r="G143" i="2"/>
  <c r="F143" i="2"/>
  <c r="E143" i="2"/>
  <c r="G142" i="2"/>
  <c r="F142" i="2"/>
  <c r="E142" i="2"/>
  <c r="G141" i="2"/>
  <c r="F141" i="2"/>
  <c r="E141" i="2"/>
  <c r="E138" i="2"/>
  <c r="E137" i="2" s="1"/>
  <c r="G136" i="2"/>
  <c r="F136" i="2"/>
  <c r="E136" i="2"/>
  <c r="G135" i="2"/>
  <c r="F135" i="2"/>
  <c r="E135" i="2"/>
  <c r="G134" i="2"/>
  <c r="F134" i="2"/>
  <c r="E134" i="2"/>
  <c r="G130" i="2"/>
  <c r="G129" i="2" s="1"/>
  <c r="G128" i="2" s="1"/>
  <c r="F130" i="2"/>
  <c r="F129" i="2" s="1"/>
  <c r="F128" i="2" s="1"/>
  <c r="E130" i="2"/>
  <c r="E129" i="2" s="1"/>
  <c r="E128" i="2" s="1"/>
  <c r="G127" i="2"/>
  <c r="G126" i="2" s="1"/>
  <c r="F127" i="2"/>
  <c r="F126" i="2" s="1"/>
  <c r="E127" i="2"/>
  <c r="E126" i="2" s="1"/>
  <c r="G125" i="2"/>
  <c r="F125" i="2"/>
  <c r="E125" i="2"/>
  <c r="G124" i="2"/>
  <c r="F124" i="2"/>
  <c r="E124" i="2"/>
  <c r="G122" i="2"/>
  <c r="G121" i="2" s="1"/>
  <c r="F122" i="2"/>
  <c r="F121" i="2" s="1"/>
  <c r="E122" i="2"/>
  <c r="E121" i="2" s="1"/>
  <c r="G119" i="2"/>
  <c r="G118" i="2" s="1"/>
  <c r="F119" i="2"/>
  <c r="F118" i="2" s="1"/>
  <c r="E119" i="2"/>
  <c r="E118" i="2" s="1"/>
  <c r="G117" i="2"/>
  <c r="G116" i="2" s="1"/>
  <c r="F117" i="2"/>
  <c r="F116" i="2" s="1"/>
  <c r="E117" i="2"/>
  <c r="E116" i="2" s="1"/>
  <c r="G113" i="2"/>
  <c r="G112" i="2" s="1"/>
  <c r="F113" i="2"/>
  <c r="F112" i="2" s="1"/>
  <c r="E113" i="2"/>
  <c r="E112" i="2" s="1"/>
  <c r="G111" i="2"/>
  <c r="G110" i="2" s="1"/>
  <c r="F111" i="2"/>
  <c r="F110" i="2" s="1"/>
  <c r="E111" i="2"/>
  <c r="E110" i="2" s="1"/>
  <c r="G108" i="2"/>
  <c r="G107" i="2" s="1"/>
  <c r="G106" i="2" s="1"/>
  <c r="F108" i="2"/>
  <c r="F107" i="2" s="1"/>
  <c r="F106" i="2" s="1"/>
  <c r="E108" i="2"/>
  <c r="E107" i="2" s="1"/>
  <c r="E106" i="2" s="1"/>
  <c r="G105" i="2"/>
  <c r="G104" i="2" s="1"/>
  <c r="G103" i="2" s="1"/>
  <c r="F105" i="2"/>
  <c r="F104" i="2" s="1"/>
  <c r="F103" i="2" s="1"/>
  <c r="E105" i="2"/>
  <c r="E104" i="2" s="1"/>
  <c r="E103" i="2" s="1"/>
  <c r="G102" i="2"/>
  <c r="G101" i="2" s="1"/>
  <c r="F102" i="2"/>
  <c r="F101" i="2" s="1"/>
  <c r="E102" i="2"/>
  <c r="E101" i="2" s="1"/>
  <c r="G100" i="2"/>
  <c r="G99" i="2" s="1"/>
  <c r="F100" i="2"/>
  <c r="F99" i="2" s="1"/>
  <c r="E100" i="2"/>
  <c r="E99" i="2" s="1"/>
  <c r="G98" i="2"/>
  <c r="G97" i="2" s="1"/>
  <c r="F98" i="2"/>
  <c r="F97" i="2" s="1"/>
  <c r="E98" i="2"/>
  <c r="E97" i="2" s="1"/>
  <c r="G96" i="2"/>
  <c r="G95" i="2" s="1"/>
  <c r="F96" i="2"/>
  <c r="F95" i="2" s="1"/>
  <c r="E96" i="2"/>
  <c r="E95" i="2" s="1"/>
  <c r="G94" i="2"/>
  <c r="F94" i="2"/>
  <c r="E94" i="2"/>
  <c r="G93" i="2"/>
  <c r="F93" i="2"/>
  <c r="E93" i="2"/>
  <c r="G91" i="2"/>
  <c r="G90" i="2" s="1"/>
  <c r="F91" i="2"/>
  <c r="F90" i="2" s="1"/>
  <c r="E91" i="2"/>
  <c r="E90" i="2" s="1"/>
  <c r="G89" i="2"/>
  <c r="G88" i="2" s="1"/>
  <c r="F89" i="2"/>
  <c r="F88" i="2" s="1"/>
  <c r="E89" i="2"/>
  <c r="E88" i="2" s="1"/>
  <c r="G87" i="2"/>
  <c r="G86" i="2" s="1"/>
  <c r="F87" i="2"/>
  <c r="F86" i="2" s="1"/>
  <c r="E87" i="2"/>
  <c r="E86" i="2" s="1"/>
  <c r="G85" i="2"/>
  <c r="G84" i="2" s="1"/>
  <c r="F85" i="2"/>
  <c r="F84" i="2" s="1"/>
  <c r="E85" i="2"/>
  <c r="E84" i="2" s="1"/>
  <c r="G83" i="2"/>
  <c r="G82" i="2" s="1"/>
  <c r="F83" i="2"/>
  <c r="F82" i="2" s="1"/>
  <c r="E83" i="2"/>
  <c r="E82" i="2" s="1"/>
  <c r="G80" i="2"/>
  <c r="G79" i="2" s="1"/>
  <c r="F80" i="2"/>
  <c r="F79" i="2" s="1"/>
  <c r="G78" i="2"/>
  <c r="G77" i="2" s="1"/>
  <c r="F78" i="2"/>
  <c r="F77" i="2" s="1"/>
  <c r="E78" i="2"/>
  <c r="E77" i="2" s="1"/>
  <c r="G76" i="2"/>
  <c r="G75" i="2" s="1"/>
  <c r="F76" i="2"/>
  <c r="F75" i="2" s="1"/>
  <c r="E76" i="2"/>
  <c r="E75" i="2" s="1"/>
  <c r="G74" i="2"/>
  <c r="G73" i="2" s="1"/>
  <c r="F74" i="2"/>
  <c r="F73" i="2" s="1"/>
  <c r="E74" i="2"/>
  <c r="E73" i="2" s="1"/>
  <c r="G72" i="2"/>
  <c r="G71" i="2" s="1"/>
  <c r="E72" i="2"/>
  <c r="E71" i="2" s="1"/>
  <c r="G70" i="2"/>
  <c r="G69" i="2" s="1"/>
  <c r="F70" i="2"/>
  <c r="F69" i="2" s="1"/>
  <c r="E70" i="2"/>
  <c r="E69" i="2" s="1"/>
  <c r="G68" i="2"/>
  <c r="G67" i="2" s="1"/>
  <c r="F68" i="2"/>
  <c r="F67" i="2" s="1"/>
  <c r="E68" i="2"/>
  <c r="E67" i="2" s="1"/>
  <c r="G66" i="2"/>
  <c r="G65" i="2" s="1"/>
  <c r="F66" i="2"/>
  <c r="F65" i="2" s="1"/>
  <c r="E66" i="2"/>
  <c r="E65" i="2" s="1"/>
  <c r="G64" i="2"/>
  <c r="G63" i="2" s="1"/>
  <c r="F64" i="2"/>
  <c r="F63" i="2" s="1"/>
  <c r="E64" i="2"/>
  <c r="E63" i="2" s="1"/>
  <c r="G62" i="2"/>
  <c r="G61" i="2" s="1"/>
  <c r="F62" i="2"/>
  <c r="F61" i="2" s="1"/>
  <c r="E62" i="2"/>
  <c r="E61" i="2" s="1"/>
  <c r="G60" i="2"/>
  <c r="G59" i="2" s="1"/>
  <c r="F60" i="2"/>
  <c r="F59" i="2" s="1"/>
  <c r="E60" i="2"/>
  <c r="E59" i="2" s="1"/>
  <c r="G58" i="2"/>
  <c r="G57" i="2" s="1"/>
  <c r="F58" i="2"/>
  <c r="F57" i="2" s="1"/>
  <c r="E58" i="2"/>
  <c r="E57" i="2" s="1"/>
  <c r="G56" i="2"/>
  <c r="G55" i="2" s="1"/>
  <c r="F56" i="2"/>
  <c r="F55" i="2" s="1"/>
  <c r="E56" i="2"/>
  <c r="E55" i="2" s="1"/>
  <c r="G53" i="2"/>
  <c r="F53" i="2"/>
  <c r="E54" i="2"/>
  <c r="E53" i="2" s="1"/>
  <c r="G51" i="2"/>
  <c r="F51" i="2"/>
  <c r="E51" i="2"/>
  <c r="G48" i="2"/>
  <c r="G47" i="2" s="1"/>
  <c r="G46" i="2" s="1"/>
  <c r="F48" i="2"/>
  <c r="F47" i="2" s="1"/>
  <c r="F46" i="2" s="1"/>
  <c r="E48" i="2"/>
  <c r="E47" i="2" s="1"/>
  <c r="E46" i="2" s="1"/>
  <c r="G45" i="2"/>
  <c r="G44" i="2" s="1"/>
  <c r="G43" i="2" s="1"/>
  <c r="F45" i="2"/>
  <c r="F44" i="2" s="1"/>
  <c r="F43" i="2" s="1"/>
  <c r="E45" i="2"/>
  <c r="E44" i="2" s="1"/>
  <c r="E43" i="2" s="1"/>
  <c r="G42" i="2"/>
  <c r="F42" i="2"/>
  <c r="E42" i="2"/>
  <c r="G41" i="2"/>
  <c r="F41" i="2"/>
  <c r="E41" i="2"/>
  <c r="G39" i="2"/>
  <c r="F39" i="2"/>
  <c r="E39" i="2"/>
  <c r="G38" i="2"/>
  <c r="F38" i="2"/>
  <c r="E38" i="2"/>
  <c r="G36" i="2"/>
  <c r="G35" i="2" s="1"/>
  <c r="F36" i="2"/>
  <c r="F35" i="2" s="1"/>
  <c r="E36" i="2"/>
  <c r="E35" i="2" s="1"/>
  <c r="G34" i="2"/>
  <c r="G33" i="2" s="1"/>
  <c r="F34" i="2"/>
  <c r="F33" i="2" s="1"/>
  <c r="E34" i="2"/>
  <c r="E33" i="2" s="1"/>
  <c r="G31" i="2"/>
  <c r="F31" i="2"/>
  <c r="E31" i="2"/>
  <c r="G30" i="2"/>
  <c r="G29" i="2" s="1"/>
  <c r="F30" i="2"/>
  <c r="F29" i="2" s="1"/>
  <c r="E30" i="2"/>
  <c r="G28" i="2"/>
  <c r="G27" i="2" s="1"/>
  <c r="F28" i="2"/>
  <c r="F27" i="2" s="1"/>
  <c r="E28" i="2"/>
  <c r="E27" i="2" s="1"/>
  <c r="G26" i="2"/>
  <c r="G25" i="2" s="1"/>
  <c r="F26" i="2"/>
  <c r="F25" i="2" s="1"/>
  <c r="E26" i="2"/>
  <c r="E25" i="2" s="1"/>
  <c r="G24" i="2"/>
  <c r="G23" i="2" s="1"/>
  <c r="F24" i="2"/>
  <c r="F23" i="2" s="1"/>
  <c r="E24" i="2"/>
  <c r="E23" i="2" s="1"/>
  <c r="G22" i="2"/>
  <c r="G21" i="2" s="1"/>
  <c r="F22" i="2"/>
  <c r="F21" i="2" s="1"/>
  <c r="E22" i="2"/>
  <c r="E21" i="2" s="1"/>
  <c r="G20" i="2"/>
  <c r="G19" i="2" s="1"/>
  <c r="F20" i="2"/>
  <c r="F19" i="2" s="1"/>
  <c r="E20" i="2"/>
  <c r="E19" i="2" s="1"/>
  <c r="G18" i="2"/>
  <c r="G17" i="2" s="1"/>
  <c r="F18" i="2"/>
  <c r="F17" i="2" s="1"/>
  <c r="E18" i="2"/>
  <c r="E17" i="2" s="1"/>
  <c r="G63" i="3"/>
  <c r="F63" i="3"/>
  <c r="G25" i="3"/>
  <c r="G24" i="3" s="1"/>
  <c r="F25" i="3"/>
  <c r="F24" i="3" s="1"/>
  <c r="E25" i="3"/>
  <c r="E24" i="3" s="1"/>
  <c r="J17" i="1" l="1"/>
  <c r="J16" i="1" s="1"/>
  <c r="J15" i="1" s="1"/>
  <c r="J14" i="1" s="1"/>
  <c r="I988" i="1"/>
  <c r="I987" i="1" s="1"/>
  <c r="I986" i="1" s="1"/>
  <c r="J1095" i="1"/>
  <c r="J1094" i="1" s="1"/>
  <c r="F72" i="2"/>
  <c r="F71" i="2" s="1"/>
  <c r="F50" i="2" s="1"/>
  <c r="F402" i="2"/>
  <c r="F401" i="2" s="1"/>
  <c r="F400" i="2" s="1"/>
  <c r="F255" i="2"/>
  <c r="F254" i="2" s="1"/>
  <c r="F521" i="2"/>
  <c r="F520" i="2" s="1"/>
  <c r="F519" i="2" s="1"/>
  <c r="G238" i="2"/>
  <c r="G236" i="2" s="1"/>
  <c r="G567" i="2"/>
  <c r="G566" i="2" s="1"/>
  <c r="G565" i="2" s="1"/>
  <c r="G564" i="2" s="1"/>
  <c r="G555" i="2" s="1"/>
  <c r="E80" i="2"/>
  <c r="E79" i="2" s="1"/>
  <c r="E50" i="2" s="1"/>
  <c r="F283" i="2"/>
  <c r="F282" i="2" s="1"/>
  <c r="F275" i="2" s="1"/>
  <c r="F274" i="2" s="1"/>
  <c r="E176" i="2"/>
  <c r="E175" i="2" s="1"/>
  <c r="E174" i="2" s="1"/>
  <c r="F238" i="2"/>
  <c r="F236" i="2" s="1"/>
  <c r="G253" i="2"/>
  <c r="G251" i="2" s="1"/>
  <c r="E254" i="2"/>
  <c r="E393" i="2"/>
  <c r="E392" i="2" s="1"/>
  <c r="E389" i="2" s="1"/>
  <c r="F486" i="2"/>
  <c r="F484" i="2" s="1"/>
  <c r="F483" i="2" s="1"/>
  <c r="F482" i="2" s="1"/>
  <c r="E238" i="2"/>
  <c r="E236" i="2" s="1"/>
  <c r="G255" i="2"/>
  <c r="G254" i="2" s="1"/>
  <c r="E253" i="2"/>
  <c r="E251" i="2" s="1"/>
  <c r="G729" i="2"/>
  <c r="G728" i="2" s="1"/>
  <c r="G486" i="2"/>
  <c r="G484" i="2" s="1"/>
  <c r="G483" i="2" s="1"/>
  <c r="G482" i="2" s="1"/>
  <c r="G61" i="3"/>
  <c r="H846" i="1"/>
  <c r="H845" i="1" s="1"/>
  <c r="H844" i="1" s="1"/>
  <c r="H843" i="1" s="1"/>
  <c r="E59" i="3"/>
  <c r="E58" i="3" s="1"/>
  <c r="H988" i="1"/>
  <c r="H987" i="1" s="1"/>
  <c r="H986" i="1" s="1"/>
  <c r="I69" i="1"/>
  <c r="I68" i="1" s="1"/>
  <c r="I67" i="1" s="1"/>
  <c r="I66" i="1" s="1"/>
  <c r="F48" i="3"/>
  <c r="F47" i="3" s="1"/>
  <c r="H275" i="1"/>
  <c r="H274" i="1" s="1"/>
  <c r="H273" i="1" s="1"/>
  <c r="I382" i="1"/>
  <c r="I381" i="1" s="1"/>
  <c r="H537" i="1"/>
  <c r="H536" i="1" s="1"/>
  <c r="E48" i="3"/>
  <c r="E47" i="3" s="1"/>
  <c r="I1010" i="1"/>
  <c r="G185" i="2"/>
  <c r="G184" i="2" s="1"/>
  <c r="G183" i="2" s="1"/>
  <c r="J218" i="1"/>
  <c r="J217" i="1" s="1"/>
  <c r="J216" i="1" s="1"/>
  <c r="E185" i="2"/>
  <c r="E184" i="2" s="1"/>
  <c r="E183" i="2" s="1"/>
  <c r="I181" i="1"/>
  <c r="F185" i="2"/>
  <c r="F184" i="2" s="1"/>
  <c r="F183" i="2" s="1"/>
  <c r="J181" i="1"/>
  <c r="E115" i="2"/>
  <c r="E462" i="2"/>
  <c r="H720" i="1"/>
  <c r="H800" i="1"/>
  <c r="H560" i="1"/>
  <c r="E61" i="3"/>
  <c r="H592" i="1"/>
  <c r="H591" i="1" s="1"/>
  <c r="I807" i="1"/>
  <c r="J1128" i="1"/>
  <c r="J1127" i="1" s="1"/>
  <c r="J1126" i="1" s="1"/>
  <c r="H835" i="1"/>
  <c r="J1061" i="1"/>
  <c r="J1060" i="1" s="1"/>
  <c r="J1059" i="1" s="1"/>
  <c r="I511" i="1"/>
  <c r="H552" i="1"/>
  <c r="H551" i="1" s="1"/>
  <c r="H550" i="1" s="1"/>
  <c r="H549" i="1" s="1"/>
  <c r="H548" i="1" s="1"/>
  <c r="J570" i="1"/>
  <c r="J569" i="1" s="1"/>
  <c r="J769" i="1"/>
  <c r="I570" i="1"/>
  <c r="I569" i="1" s="1"/>
  <c r="I568" i="1" s="1"/>
  <c r="I567" i="1" s="1"/>
  <c r="J1031" i="1"/>
  <c r="J1030" i="1" s="1"/>
  <c r="F525" i="2"/>
  <c r="F524" i="2" s="1"/>
  <c r="J233" i="1"/>
  <c r="J232" i="1" s="1"/>
  <c r="J227" i="1" s="1"/>
  <c r="J226" i="1" s="1"/>
  <c r="G30" i="3" s="1"/>
  <c r="I344" i="1"/>
  <c r="J104" i="1"/>
  <c r="J103" i="1" s="1"/>
  <c r="J102" i="1" s="1"/>
  <c r="I201" i="1"/>
  <c r="I200" i="1" s="1"/>
  <c r="H218" i="1"/>
  <c r="H217" i="1" s="1"/>
  <c r="H216" i="1" s="1"/>
  <c r="J275" i="1"/>
  <c r="J274" i="1" s="1"/>
  <c r="J273" i="1" s="1"/>
  <c r="H339" i="1"/>
  <c r="H335" i="1" s="1"/>
  <c r="H334" i="1" s="1"/>
  <c r="J344" i="1"/>
  <c r="I433" i="1"/>
  <c r="I432" i="1" s="1"/>
  <c r="H570" i="1"/>
  <c r="H569" i="1" s="1"/>
  <c r="H568" i="1" s="1"/>
  <c r="H567" i="1" s="1"/>
  <c r="I800" i="1"/>
  <c r="I868" i="1"/>
  <c r="I867" i="1" s="1"/>
  <c r="I866" i="1" s="1"/>
  <c r="H1031" i="1"/>
  <c r="H1030" i="1" s="1"/>
  <c r="G48" i="3"/>
  <c r="G47" i="3" s="1"/>
  <c r="G59" i="3"/>
  <c r="G58" i="3" s="1"/>
  <c r="F711" i="2"/>
  <c r="F710" i="2" s="1"/>
  <c r="H33" i="1"/>
  <c r="H32" i="1" s="1"/>
  <c r="H31" i="1" s="1"/>
  <c r="E16" i="3" s="1"/>
  <c r="J176" i="1"/>
  <c r="H233" i="1"/>
  <c r="H232" i="1" s="1"/>
  <c r="H227" i="1" s="1"/>
  <c r="H226" i="1" s="1"/>
  <c r="J241" i="1"/>
  <c r="J240" i="1" s="1"/>
  <c r="J239" i="1" s="1"/>
  <c r="J238" i="1" s="1"/>
  <c r="G31" i="3" s="1"/>
  <c r="J317" i="1"/>
  <c r="J367" i="1"/>
  <c r="J366" i="1" s="1"/>
  <c r="J365" i="1" s="1"/>
  <c r="J359" i="1" s="1"/>
  <c r="I455" i="1"/>
  <c r="I454" i="1" s="1"/>
  <c r="I453" i="1" s="1"/>
  <c r="J584" i="1"/>
  <c r="J583" i="1" s="1"/>
  <c r="J582" i="1" s="1"/>
  <c r="J581" i="1" s="1"/>
  <c r="J580" i="1" s="1"/>
  <c r="J579" i="1" s="1"/>
  <c r="I654" i="1"/>
  <c r="I653" i="1" s="1"/>
  <c r="I652" i="1" s="1"/>
  <c r="I744" i="1"/>
  <c r="I743" i="1" s="1"/>
  <c r="I742" i="1" s="1"/>
  <c r="I845" i="1"/>
  <c r="I844" i="1" s="1"/>
  <c r="I843" i="1" s="1"/>
  <c r="H868" i="1"/>
  <c r="H867" i="1" s="1"/>
  <c r="H866" i="1" s="1"/>
  <c r="H965" i="1"/>
  <c r="H964" i="1" s="1"/>
  <c r="F61" i="3"/>
  <c r="E123" i="2"/>
  <c r="E120" i="2" s="1"/>
  <c r="E133" i="2"/>
  <c r="E132" i="2" s="1"/>
  <c r="E171" i="2"/>
  <c r="E170" i="2" s="1"/>
  <c r="G193" i="2"/>
  <c r="G192" i="2" s="1"/>
  <c r="G191" i="2" s="1"/>
  <c r="F204" i="2"/>
  <c r="F203" i="2" s="1"/>
  <c r="F202" i="2" s="1"/>
  <c r="F231" i="2"/>
  <c r="I33" i="1"/>
  <c r="I32" i="1" s="1"/>
  <c r="I31" i="1" s="1"/>
  <c r="F16" i="3" s="1"/>
  <c r="H73" i="1"/>
  <c r="H72" i="1" s="1"/>
  <c r="I176" i="1"/>
  <c r="J201" i="1"/>
  <c r="J200" i="1" s="1"/>
  <c r="I266" i="1"/>
  <c r="I265" i="1" s="1"/>
  <c r="I260" i="1" s="1"/>
  <c r="J425" i="1"/>
  <c r="J424" i="1" s="1"/>
  <c r="I489" i="1"/>
  <c r="I482" i="1" s="1"/>
  <c r="I477" i="1" s="1"/>
  <c r="J505" i="1"/>
  <c r="I634" i="1"/>
  <c r="I737" i="1"/>
  <c r="I736" i="1" s="1"/>
  <c r="I735" i="1" s="1"/>
  <c r="J965" i="1"/>
  <c r="J964" i="1" s="1"/>
  <c r="I1031" i="1"/>
  <c r="I1030" i="1" s="1"/>
  <c r="I1040" i="1"/>
  <c r="F55" i="3" s="1"/>
  <c r="E321" i="2"/>
  <c r="E320" i="2" s="1"/>
  <c r="G718" i="2"/>
  <c r="G717" i="2" s="1"/>
  <c r="H825" i="1"/>
  <c r="H824" i="1" s="1"/>
  <c r="I825" i="1"/>
  <c r="I824" i="1" s="1"/>
  <c r="I823" i="1" s="1"/>
  <c r="H875" i="1"/>
  <c r="H874" i="1" s="1"/>
  <c r="H873" i="1" s="1"/>
  <c r="H918" i="1"/>
  <c r="H917" i="1" s="1"/>
  <c r="H932" i="1"/>
  <c r="H931" i="1" s="1"/>
  <c r="I529" i="1"/>
  <c r="F59" i="3"/>
  <c r="F58" i="3" s="1"/>
  <c r="I549" i="1"/>
  <c r="I548" i="1" s="1"/>
  <c r="E282" i="2"/>
  <c r="E275" i="2" s="1"/>
  <c r="E274" i="2" s="1"/>
  <c r="E508" i="2"/>
  <c r="E507" i="2" s="1"/>
  <c r="E514" i="2"/>
  <c r="E513" i="2" s="1"/>
  <c r="H18" i="1"/>
  <c r="H17" i="1" s="1"/>
  <c r="H16" i="1" s="1"/>
  <c r="H104" i="1"/>
  <c r="H103" i="1" s="1"/>
  <c r="H102" i="1" s="1"/>
  <c r="I275" i="1"/>
  <c r="I274" i="1" s="1"/>
  <c r="I273" i="1" s="1"/>
  <c r="H511" i="1"/>
  <c r="J654" i="1"/>
  <c r="J653" i="1" s="1"/>
  <c r="J652" i="1" s="1"/>
  <c r="I720" i="1"/>
  <c r="J720" i="1"/>
  <c r="J744" i="1"/>
  <c r="J743" i="1" s="1"/>
  <c r="J742" i="1" s="1"/>
  <c r="J787" i="1"/>
  <c r="J786" i="1" s="1"/>
  <c r="J785" i="1" s="1"/>
  <c r="J868" i="1"/>
  <c r="J867" i="1" s="1"/>
  <c r="J866" i="1" s="1"/>
  <c r="J1015" i="1"/>
  <c r="I1061" i="1"/>
  <c r="I1060" i="1" s="1"/>
  <c r="I1059" i="1" s="1"/>
  <c r="H1128" i="1"/>
  <c r="H1127" i="1" s="1"/>
  <c r="H1126" i="1" s="1"/>
  <c r="J1010" i="1"/>
  <c r="I1015" i="1"/>
  <c r="E596" i="2"/>
  <c r="J33" i="1"/>
  <c r="J32" i="1" s="1"/>
  <c r="J31" i="1" s="1"/>
  <c r="G16" i="3" s="1"/>
  <c r="H42" i="1"/>
  <c r="H41" i="1" s="1"/>
  <c r="H40" i="1" s="1"/>
  <c r="J433" i="1"/>
  <c r="J432" i="1" s="1"/>
  <c r="J764" i="1"/>
  <c r="J1040" i="1"/>
  <c r="G55" i="3" s="1"/>
  <c r="H1072" i="1"/>
  <c r="H1071" i="1" s="1"/>
  <c r="E656" i="2"/>
  <c r="E655" i="2" s="1"/>
  <c r="E654" i="2" s="1"/>
  <c r="E653" i="2" s="1"/>
  <c r="H159" i="1"/>
  <c r="H158" i="1" s="1"/>
  <c r="H176" i="1"/>
  <c r="I241" i="1"/>
  <c r="I240" i="1" s="1"/>
  <c r="I239" i="1" s="1"/>
  <c r="I238" i="1" s="1"/>
  <c r="F31" i="3" s="1"/>
  <c r="J339" i="1"/>
  <c r="J335" i="1" s="1"/>
  <c r="J334" i="1" s="1"/>
  <c r="I367" i="1"/>
  <c r="I366" i="1" s="1"/>
  <c r="I365" i="1" s="1"/>
  <c r="I359" i="1" s="1"/>
  <c r="H442" i="1"/>
  <c r="H441" i="1" s="1"/>
  <c r="H440" i="1" s="1"/>
  <c r="H607" i="1"/>
  <c r="H606" i="1" s="1"/>
  <c r="H601" i="1" s="1"/>
  <c r="H600" i="1" s="1"/>
  <c r="H599" i="1" s="1"/>
  <c r="J634" i="1"/>
  <c r="H634" i="1"/>
  <c r="J875" i="1"/>
  <c r="J874" i="1" s="1"/>
  <c r="J873" i="1" s="1"/>
  <c r="F681" i="2"/>
  <c r="F680" i="2" s="1"/>
  <c r="E40" i="2"/>
  <c r="G333" i="2"/>
  <c r="G332" i="2" s="1"/>
  <c r="G331" i="2" s="1"/>
  <c r="F392" i="2"/>
  <c r="E450" i="2"/>
  <c r="G453" i="2"/>
  <c r="E459" i="2"/>
  <c r="F459" i="2"/>
  <c r="G462" i="2"/>
  <c r="G507" i="2"/>
  <c r="G519" i="2"/>
  <c r="G622" i="2"/>
  <c r="F639" i="2"/>
  <c r="F638" i="2" s="1"/>
  <c r="F637" i="2" s="1"/>
  <c r="G639" i="2"/>
  <c r="G638" i="2" s="1"/>
  <c r="G637" i="2" s="1"/>
  <c r="E662" i="2"/>
  <c r="E661" i="2" s="1"/>
  <c r="G668" i="2"/>
  <c r="G667" i="2" s="1"/>
  <c r="G660" i="2" s="1"/>
  <c r="F693" i="2"/>
  <c r="F690" i="2" s="1"/>
  <c r="G693" i="2"/>
  <c r="G690" i="2" s="1"/>
  <c r="E700" i="2"/>
  <c r="E699" i="2" s="1"/>
  <c r="G706" i="2"/>
  <c r="G705" i="2" s="1"/>
  <c r="F718" i="2"/>
  <c r="F717" i="2" s="1"/>
  <c r="E724" i="2"/>
  <c r="E730" i="2"/>
  <c r="E740" i="2"/>
  <c r="E739" i="2" s="1"/>
  <c r="E738" i="2" s="1"/>
  <c r="G788" i="2"/>
  <c r="G787" i="2" s="1"/>
  <c r="G783" i="2" s="1"/>
  <c r="I55" i="1"/>
  <c r="I54" i="1" s="1"/>
  <c r="I53" i="1" s="1"/>
  <c r="J73" i="1"/>
  <c r="J72" i="1" s="1"/>
  <c r="I149" i="1"/>
  <c r="I148" i="1" s="1"/>
  <c r="H181" i="1"/>
  <c r="H186" i="1"/>
  <c r="J55" i="1"/>
  <c r="J54" i="1" s="1"/>
  <c r="J53" i="1" s="1"/>
  <c r="F164" i="2"/>
  <c r="F171" i="2"/>
  <c r="F170" i="2" s="1"/>
  <c r="G231" i="2"/>
  <c r="E453" i="2"/>
  <c r="G583" i="2"/>
  <c r="G579" i="2" s="1"/>
  <c r="G578" i="2" s="1"/>
  <c r="E622" i="2"/>
  <c r="G648" i="2"/>
  <c r="G647" i="2" s="1"/>
  <c r="G646" i="2" s="1"/>
  <c r="I42" i="1"/>
  <c r="I41" i="1" s="1"/>
  <c r="I40" i="1" s="1"/>
  <c r="F37" i="2"/>
  <c r="G123" i="2"/>
  <c r="G120" i="2" s="1"/>
  <c r="E153" i="2"/>
  <c r="F209" i="2"/>
  <c r="F208" i="2" s="1"/>
  <c r="F207" i="2" s="1"/>
  <c r="E583" i="2"/>
  <c r="E579" i="2" s="1"/>
  <c r="E578" i="2" s="1"/>
  <c r="F622" i="2"/>
  <c r="G711" i="2"/>
  <c r="G710" i="2" s="1"/>
  <c r="J42" i="1"/>
  <c r="J41" i="1" s="1"/>
  <c r="J40" i="1" s="1"/>
  <c r="H55" i="1"/>
  <c r="H54" i="1" s="1"/>
  <c r="H53" i="1" s="1"/>
  <c r="J120" i="1"/>
  <c r="J119" i="1" s="1"/>
  <c r="J130" i="1"/>
  <c r="H149" i="1"/>
  <c r="H148" i="1" s="1"/>
  <c r="H344" i="1"/>
  <c r="I120" i="1"/>
  <c r="I119" i="1" s="1"/>
  <c r="H241" i="1"/>
  <c r="H240" i="1" s="1"/>
  <c r="H239" i="1" s="1"/>
  <c r="H238" i="1" s="1"/>
  <c r="E31" i="3" s="1"/>
  <c r="J266" i="1"/>
  <c r="J265" i="1" s="1"/>
  <c r="J260" i="1" s="1"/>
  <c r="H367" i="1"/>
  <c r="H366" i="1" s="1"/>
  <c r="H365" i="1" s="1"/>
  <c r="H359" i="1" s="1"/>
  <c r="H425" i="1"/>
  <c r="H424" i="1" s="1"/>
  <c r="H418" i="1" s="1"/>
  <c r="E51" i="3" s="1"/>
  <c r="H489" i="1"/>
  <c r="H482" i="1" s="1"/>
  <c r="H477" i="1" s="1"/>
  <c r="J693" i="1"/>
  <c r="H737" i="1"/>
  <c r="H736" i="1" s="1"/>
  <c r="H735" i="1" s="1"/>
  <c r="H744" i="1"/>
  <c r="H743" i="1" s="1"/>
  <c r="H742" i="1" s="1"/>
  <c r="I764" i="1"/>
  <c r="I787" i="1"/>
  <c r="I786" i="1" s="1"/>
  <c r="I785" i="1" s="1"/>
  <c r="J932" i="1"/>
  <c r="J931" i="1" s="1"/>
  <c r="J954" i="1"/>
  <c r="J953" i="1" s="1"/>
  <c r="J988" i="1"/>
  <c r="J987" i="1" s="1"/>
  <c r="J986" i="1" s="1"/>
  <c r="H1010" i="1"/>
  <c r="H1105" i="1"/>
  <c r="H1104" i="1" s="1"/>
  <c r="H1103" i="1" s="1"/>
  <c r="E57" i="3" s="1"/>
  <c r="I1116" i="1"/>
  <c r="I756" i="1"/>
  <c r="I755" i="1" s="1"/>
  <c r="I754" i="1" s="1"/>
  <c r="H266" i="1"/>
  <c r="H265" i="1" s="1"/>
  <c r="H260" i="1" s="1"/>
  <c r="I425" i="1"/>
  <c r="I424" i="1" s="1"/>
  <c r="H517" i="1"/>
  <c r="H654" i="1"/>
  <c r="H653" i="1" s="1"/>
  <c r="H652" i="1" s="1"/>
  <c r="J756" i="1"/>
  <c r="J755" i="1" s="1"/>
  <c r="J754" i="1" s="1"/>
  <c r="J918" i="1"/>
  <c r="J917" i="1" s="1"/>
  <c r="H954" i="1"/>
  <c r="H953" i="1" s="1"/>
  <c r="H1015" i="1"/>
  <c r="J1116" i="1"/>
  <c r="I130" i="1"/>
  <c r="I233" i="1"/>
  <c r="I232" i="1" s="1"/>
  <c r="I227" i="1" s="1"/>
  <c r="I226" i="1" s="1"/>
  <c r="I517" i="1"/>
  <c r="I619" i="1"/>
  <c r="I662" i="1"/>
  <c r="J737" i="1"/>
  <c r="J736" i="1" s="1"/>
  <c r="J735" i="1" s="1"/>
  <c r="H764" i="1"/>
  <c r="I769" i="1"/>
  <c r="H787" i="1"/>
  <c r="H786" i="1" s="1"/>
  <c r="H785" i="1" s="1"/>
  <c r="J845" i="1"/>
  <c r="J844" i="1" s="1"/>
  <c r="J843" i="1" s="1"/>
  <c r="H999" i="1"/>
  <c r="J999" i="1"/>
  <c r="G350" i="2" s="1"/>
  <c r="G349" i="2" s="1"/>
  <c r="G340" i="2" s="1"/>
  <c r="J1072" i="1"/>
  <c r="J1071" i="1" s="1"/>
  <c r="H1116" i="1"/>
  <c r="H302" i="1"/>
  <c r="H301" i="1" s="1"/>
  <c r="H300" i="1" s="1"/>
  <c r="J302" i="1"/>
  <c r="J301" i="1" s="1"/>
  <c r="J300" i="1" s="1"/>
  <c r="I302" i="1"/>
  <c r="I301" i="1" s="1"/>
  <c r="I300" i="1" s="1"/>
  <c r="H328" i="1"/>
  <c r="H327" i="1" s="1"/>
  <c r="J455" i="1"/>
  <c r="J454" i="1" s="1"/>
  <c r="J453" i="1" s="1"/>
  <c r="I505" i="1"/>
  <c r="J800" i="1"/>
  <c r="F145" i="2"/>
  <c r="J807" i="1"/>
  <c r="I893" i="1"/>
  <c r="J893" i="1"/>
  <c r="I1072" i="1"/>
  <c r="I1071" i="1" s="1"/>
  <c r="I1066" i="1" s="1"/>
  <c r="E502" i="2"/>
  <c r="E501" i="2" s="1"/>
  <c r="E525" i="2"/>
  <c r="E524" i="2" s="1"/>
  <c r="F286" i="2"/>
  <c r="F285" i="2" s="1"/>
  <c r="G429" i="2"/>
  <c r="G724" i="2"/>
  <c r="G766" i="2"/>
  <c r="G282" i="2"/>
  <c r="G275" i="2" s="1"/>
  <c r="G274" i="2" s="1"/>
  <c r="E286" i="2"/>
  <c r="E285" i="2" s="1"/>
  <c r="G501" i="2"/>
  <c r="E92" i="2"/>
  <c r="E81" i="2" s="1"/>
  <c r="E109" i="2"/>
  <c r="E776" i="2"/>
  <c r="E37" i="2"/>
  <c r="F40" i="2"/>
  <c r="G40" i="2"/>
  <c r="E145" i="2"/>
  <c r="G153" i="2"/>
  <c r="E158" i="2"/>
  <c r="F158" i="2"/>
  <c r="G167" i="2"/>
  <c r="E204" i="2"/>
  <c r="E203" i="2" s="1"/>
  <c r="E202" i="2" s="1"/>
  <c r="E231" i="2"/>
  <c r="F251" i="2"/>
  <c r="E301" i="2"/>
  <c r="E300" i="2" s="1"/>
  <c r="G392" i="2"/>
  <c r="E415" i="2"/>
  <c r="E414" i="2" s="1"/>
  <c r="E617" i="2"/>
  <c r="E616" i="2" s="1"/>
  <c r="E615" i="2" s="1"/>
  <c r="F648" i="2"/>
  <c r="F647" i="2" s="1"/>
  <c r="F646" i="2" s="1"/>
  <c r="F730" i="2"/>
  <c r="G740" i="2"/>
  <c r="G739" i="2" s="1"/>
  <c r="G738" i="2" s="1"/>
  <c r="E755" i="2"/>
  <c r="E754" i="2" s="1"/>
  <c r="E788" i="2"/>
  <c r="E787" i="2" s="1"/>
  <c r="E783" i="2" s="1"/>
  <c r="E209" i="2"/>
  <c r="E208" i="2" s="1"/>
  <c r="E207" i="2" s="1"/>
  <c r="E375" i="2"/>
  <c r="E470" i="2"/>
  <c r="E535" i="2"/>
  <c r="E534" i="2" s="1"/>
  <c r="E533" i="2" s="1"/>
  <c r="E668" i="2"/>
  <c r="E667" i="2" s="1"/>
  <c r="E693" i="2"/>
  <c r="E690" i="2" s="1"/>
  <c r="F755" i="2"/>
  <c r="F754" i="2" s="1"/>
  <c r="G50" i="2"/>
  <c r="G241" i="2"/>
  <c r="G240" i="2" s="1"/>
  <c r="G239" i="2" s="1"/>
  <c r="G301" i="2"/>
  <c r="G300" i="2" s="1"/>
  <c r="F301" i="2"/>
  <c r="F300" i="2" s="1"/>
  <c r="E466" i="2"/>
  <c r="F470" i="2"/>
  <c r="G591" i="2"/>
  <c r="G590" i="2" s="1"/>
  <c r="G589" i="2" s="1"/>
  <c r="G588" i="2" s="1"/>
  <c r="F617" i="2"/>
  <c r="F616" i="2" s="1"/>
  <c r="F615" i="2" s="1"/>
  <c r="E631" i="2"/>
  <c r="E630" i="2" s="1"/>
  <c r="E674" i="2"/>
  <c r="E673" i="2" s="1"/>
  <c r="E672" i="2" s="1"/>
  <c r="F115" i="2"/>
  <c r="F133" i="2"/>
  <c r="F132" i="2" s="1"/>
  <c r="G158" i="2"/>
  <c r="G92" i="2"/>
  <c r="G81" i="2" s="1"/>
  <c r="G109" i="2"/>
  <c r="G115" i="2"/>
  <c r="G133" i="2"/>
  <c r="G132" i="2" s="1"/>
  <c r="G145" i="2"/>
  <c r="F153" i="2"/>
  <c r="E164" i="2"/>
  <c r="G171" i="2"/>
  <c r="G170" i="2" s="1"/>
  <c r="E193" i="2"/>
  <c r="E192" i="2" s="1"/>
  <c r="E226" i="2"/>
  <c r="F226" i="2"/>
  <c r="E241" i="2"/>
  <c r="E240" i="2" s="1"/>
  <c r="E239" i="2" s="1"/>
  <c r="F321" i="2"/>
  <c r="F320" i="2" s="1"/>
  <c r="F319" i="2" s="1"/>
  <c r="G321" i="2"/>
  <c r="G320" i="2" s="1"/>
  <c r="G319" i="2" s="1"/>
  <c r="F369" i="2"/>
  <c r="F420" i="2"/>
  <c r="F419" i="2" s="1"/>
  <c r="F418" i="2" s="1"/>
  <c r="G477" i="2"/>
  <c r="G476" i="2" s="1"/>
  <c r="G475" i="2" s="1"/>
  <c r="F501" i="2"/>
  <c r="F507" i="2"/>
  <c r="E545" i="2"/>
  <c r="E544" i="2" s="1"/>
  <c r="G569" i="2"/>
  <c r="F601" i="2"/>
  <c r="G617" i="2"/>
  <c r="G616" i="2" s="1"/>
  <c r="G615" i="2" s="1"/>
  <c r="F631" i="2"/>
  <c r="F630" i="2" s="1"/>
  <c r="E648" i="2"/>
  <c r="E647" i="2" s="1"/>
  <c r="E646" i="2" s="1"/>
  <c r="G793" i="2"/>
  <c r="G792" i="2" s="1"/>
  <c r="H120" i="1"/>
  <c r="H119" i="1" s="1"/>
  <c r="I218" i="1"/>
  <c r="I217" i="1" s="1"/>
  <c r="I216" i="1" s="1"/>
  <c r="H317" i="1"/>
  <c r="H382" i="1"/>
  <c r="H381" i="1" s="1"/>
  <c r="F545" i="2"/>
  <c r="F544" i="2" s="1"/>
  <c r="G596" i="2"/>
  <c r="I17" i="1"/>
  <c r="I16" i="1" s="1"/>
  <c r="F140" i="2"/>
  <c r="E140" i="2"/>
  <c r="G164" i="2"/>
  <c r="E167" i="2"/>
  <c r="F193" i="2"/>
  <c r="F192" i="2" s="1"/>
  <c r="F191" i="2" s="1"/>
  <c r="G209" i="2"/>
  <c r="G208" i="2" s="1"/>
  <c r="G207" i="2" s="1"/>
  <c r="G226" i="2"/>
  <c r="F241" i="2"/>
  <c r="F240" i="2" s="1"/>
  <c r="F239" i="2" s="1"/>
  <c r="F261" i="2"/>
  <c r="F260" i="2" s="1"/>
  <c r="E363" i="2"/>
  <c r="E29" i="2"/>
  <c r="E16" i="2" s="1"/>
  <c r="G37" i="2"/>
  <c r="F92" i="2"/>
  <c r="F81" i="2" s="1"/>
  <c r="E326" i="2"/>
  <c r="E325" i="2" s="1"/>
  <c r="E333" i="2"/>
  <c r="E332" i="2" s="1"/>
  <c r="E331" i="2" s="1"/>
  <c r="F363" i="2"/>
  <c r="F428" i="2"/>
  <c r="F427" i="2" s="1"/>
  <c r="F426" i="2" s="1"/>
  <c r="F569" i="2"/>
  <c r="F583" i="2"/>
  <c r="F579" i="2" s="1"/>
  <c r="F578" i="2" s="1"/>
  <c r="E601" i="2"/>
  <c r="E606" i="2"/>
  <c r="J382" i="1"/>
  <c r="J381" i="1" s="1"/>
  <c r="E369" i="2"/>
  <c r="G375" i="2"/>
  <c r="F405" i="2"/>
  <c r="G405" i="2"/>
  <c r="F429" i="2"/>
  <c r="F466" i="2"/>
  <c r="E477" i="2"/>
  <c r="E476" i="2" s="1"/>
  <c r="E475" i="2" s="1"/>
  <c r="E484" i="2"/>
  <c r="E483" i="2" s="1"/>
  <c r="E482" i="2" s="1"/>
  <c r="F566" i="2"/>
  <c r="F565" i="2" s="1"/>
  <c r="F564" i="2" s="1"/>
  <c r="F555" i="2" s="1"/>
  <c r="E591" i="2"/>
  <c r="E590" i="2" s="1"/>
  <c r="E589" i="2" s="1"/>
  <c r="E588" i="2" s="1"/>
  <c r="F596" i="2"/>
  <c r="G681" i="2"/>
  <c r="G680" i="2" s="1"/>
  <c r="G700" i="2"/>
  <c r="G699" i="2" s="1"/>
  <c r="F766" i="2"/>
  <c r="I73" i="1"/>
  <c r="I72" i="1" s="1"/>
  <c r="H130" i="1"/>
  <c r="I537" i="1"/>
  <c r="E718" i="2"/>
  <c r="E717" i="2" s="1"/>
  <c r="G730" i="2"/>
  <c r="F740" i="2"/>
  <c r="F739" i="2" s="1"/>
  <c r="F738" i="2" s="1"/>
  <c r="I104" i="1"/>
  <c r="I103" i="1" s="1"/>
  <c r="I102" i="1" s="1"/>
  <c r="J537" i="1"/>
  <c r="G363" i="2"/>
  <c r="G369" i="2"/>
  <c r="F415" i="2"/>
  <c r="F414" i="2" s="1"/>
  <c r="G420" i="2"/>
  <c r="G419" i="2" s="1"/>
  <c r="G418" i="2" s="1"/>
  <c r="F450" i="2"/>
  <c r="F513" i="2"/>
  <c r="E519" i="2"/>
  <c r="F535" i="2"/>
  <c r="F534" i="2" s="1"/>
  <c r="F533" i="2" s="1"/>
  <c r="F656" i="2"/>
  <c r="F655" i="2" s="1"/>
  <c r="F654" i="2" s="1"/>
  <c r="F653" i="2" s="1"/>
  <c r="G656" i="2"/>
  <c r="G655" i="2" s="1"/>
  <c r="G654" i="2" s="1"/>
  <c r="G653" i="2" s="1"/>
  <c r="E706" i="2"/>
  <c r="E705" i="2" s="1"/>
  <c r="F706" i="2"/>
  <c r="F705" i="2" s="1"/>
  <c r="E762" i="2"/>
  <c r="E761" i="2" s="1"/>
  <c r="F776" i="2"/>
  <c r="J149" i="1"/>
  <c r="J148" i="1" s="1"/>
  <c r="H201" i="1"/>
  <c r="H200" i="1" s="1"/>
  <c r="I317" i="1"/>
  <c r="I339" i="1"/>
  <c r="I335" i="1" s="1"/>
  <c r="I334" i="1" s="1"/>
  <c r="I442" i="1"/>
  <c r="I441" i="1" s="1"/>
  <c r="I440" i="1" s="1"/>
  <c r="J442" i="1"/>
  <c r="J441" i="1" s="1"/>
  <c r="J440" i="1" s="1"/>
  <c r="H455" i="1"/>
  <c r="H454" i="1" s="1"/>
  <c r="H453" i="1" s="1"/>
  <c r="J548" i="1"/>
  <c r="J482" i="1"/>
  <c r="J477" i="1" s="1"/>
  <c r="J517" i="1"/>
  <c r="H584" i="1"/>
  <c r="H583" i="1" s="1"/>
  <c r="H582" i="1" s="1"/>
  <c r="J601" i="1"/>
  <c r="J600" i="1" s="1"/>
  <c r="J599" i="1" s="1"/>
  <c r="H662" i="1"/>
  <c r="H769" i="1"/>
  <c r="H505" i="1"/>
  <c r="I584" i="1"/>
  <c r="I583" i="1" s="1"/>
  <c r="I582" i="1" s="1"/>
  <c r="I581" i="1" s="1"/>
  <c r="I601" i="1"/>
  <c r="I600" i="1" s="1"/>
  <c r="I599" i="1" s="1"/>
  <c r="H619" i="1"/>
  <c r="J662" i="1"/>
  <c r="H693" i="1"/>
  <c r="I693" i="1"/>
  <c r="H756" i="1"/>
  <c r="H755" i="1" s="1"/>
  <c r="H754" i="1" s="1"/>
  <c r="J619" i="1"/>
  <c r="H807" i="1"/>
  <c r="I875" i="1"/>
  <c r="I874" i="1" s="1"/>
  <c r="I873" i="1" s="1"/>
  <c r="I865" i="1" s="1"/>
  <c r="I954" i="1"/>
  <c r="I953" i="1" s="1"/>
  <c r="J825" i="1"/>
  <c r="J824" i="1" s="1"/>
  <c r="J823" i="1" s="1"/>
  <c r="H893" i="1"/>
  <c r="H1040" i="1"/>
  <c r="E55" i="3" s="1"/>
  <c r="I932" i="1"/>
  <c r="I931" i="1" s="1"/>
  <c r="I965" i="1"/>
  <c r="I964" i="1" s="1"/>
  <c r="I999" i="1"/>
  <c r="I918" i="1"/>
  <c r="I917" i="1" s="1"/>
  <c r="H1061" i="1"/>
  <c r="H1060" i="1" s="1"/>
  <c r="H1059" i="1" s="1"/>
  <c r="I1128" i="1"/>
  <c r="I1127" i="1" s="1"/>
  <c r="I1126" i="1" s="1"/>
  <c r="G16" i="2"/>
  <c r="F16" i="2"/>
  <c r="F109" i="2"/>
  <c r="F123" i="2"/>
  <c r="F120" i="2" s="1"/>
  <c r="G204" i="2"/>
  <c r="G203" i="2" s="1"/>
  <c r="G202" i="2" s="1"/>
  <c r="G261" i="2"/>
  <c r="G260" i="2" s="1"/>
  <c r="G286" i="2"/>
  <c r="G285" i="2" s="1"/>
  <c r="F333" i="2"/>
  <c r="F332" i="2" s="1"/>
  <c r="F331" i="2" s="1"/>
  <c r="G140" i="2"/>
  <c r="F167" i="2"/>
  <c r="E261" i="2"/>
  <c r="E260" i="2" s="1"/>
  <c r="E400" i="2"/>
  <c r="E405" i="2"/>
  <c r="E404" i="2" s="1"/>
  <c r="G435" i="2"/>
  <c r="G428" i="2" s="1"/>
  <c r="G427" i="2" s="1"/>
  <c r="G426" i="2" s="1"/>
  <c r="F453" i="2"/>
  <c r="G459" i="2"/>
  <c r="G466" i="2"/>
  <c r="F477" i="2"/>
  <c r="F476" i="2" s="1"/>
  <c r="F475" i="2" s="1"/>
  <c r="G525" i="2"/>
  <c r="G524" i="2" s="1"/>
  <c r="F375" i="2"/>
  <c r="G415" i="2"/>
  <c r="G414" i="2" s="1"/>
  <c r="E429" i="2"/>
  <c r="E428" i="2" s="1"/>
  <c r="E427" i="2" s="1"/>
  <c r="E426" i="2" s="1"/>
  <c r="G450" i="2"/>
  <c r="F462" i="2"/>
  <c r="G470" i="2"/>
  <c r="G545" i="2"/>
  <c r="G544" i="2" s="1"/>
  <c r="E420" i="2"/>
  <c r="E419" i="2" s="1"/>
  <c r="E418" i="2" s="1"/>
  <c r="E766" i="2"/>
  <c r="G776" i="2"/>
  <c r="F700" i="2"/>
  <c r="F699" i="2" s="1"/>
  <c r="F793" i="2"/>
  <c r="F792" i="2" s="1"/>
  <c r="E798" i="2"/>
  <c r="E793" i="2" s="1"/>
  <c r="E792" i="2" s="1"/>
  <c r="G535" i="2"/>
  <c r="G534" i="2" s="1"/>
  <c r="G533" i="2" s="1"/>
  <c r="E566" i="2"/>
  <c r="E565" i="2" s="1"/>
  <c r="E564" i="2" s="1"/>
  <c r="E555" i="2" s="1"/>
  <c r="E569" i="2"/>
  <c r="F591" i="2"/>
  <c r="F590" i="2" s="1"/>
  <c r="F589" i="2" s="1"/>
  <c r="F588" i="2" s="1"/>
  <c r="G762" i="2"/>
  <c r="G761" i="2" s="1"/>
  <c r="E681" i="2"/>
  <c r="E680" i="2" s="1"/>
  <c r="E711" i="2"/>
  <c r="E710" i="2" s="1"/>
  <c r="G631" i="2"/>
  <c r="G630" i="2" s="1"/>
  <c r="F668" i="2"/>
  <c r="F667" i="2" s="1"/>
  <c r="F660" i="2" s="1"/>
  <c r="F724" i="2"/>
  <c r="G755" i="2"/>
  <c r="G754" i="2" s="1"/>
  <c r="F788" i="2"/>
  <c r="F787" i="2" s="1"/>
  <c r="F783" i="2" s="1"/>
  <c r="G601" i="2"/>
  <c r="E639" i="2"/>
  <c r="E638" i="2" s="1"/>
  <c r="E637" i="2" s="1"/>
  <c r="F762" i="2"/>
  <c r="F761" i="2" s="1"/>
  <c r="G17" i="3" l="1"/>
  <c r="J865" i="1"/>
  <c r="J864" i="1" s="1"/>
  <c r="J1066" i="1"/>
  <c r="J1053" i="1" s="1"/>
  <c r="G56" i="3" s="1"/>
  <c r="H823" i="1"/>
  <c r="G404" i="2"/>
  <c r="G394" i="2"/>
  <c r="G389" i="2" s="1"/>
  <c r="F404" i="2"/>
  <c r="F394" i="2"/>
  <c r="F389" i="2" s="1"/>
  <c r="G217" i="2"/>
  <c r="G216" i="2" s="1"/>
  <c r="F217" i="2"/>
  <c r="F216" i="2" s="1"/>
  <c r="E217" i="2"/>
  <c r="E216" i="2" s="1"/>
  <c r="J254" i="1"/>
  <c r="G32" i="3" s="1"/>
  <c r="G29" i="3" s="1"/>
  <c r="I618" i="1"/>
  <c r="I617" i="1" s="1"/>
  <c r="I616" i="1" s="1"/>
  <c r="F39" i="3" s="1"/>
  <c r="F250" i="2"/>
  <c r="F249" i="2" s="1"/>
  <c r="F248" i="2" s="1"/>
  <c r="F245" i="2" s="1"/>
  <c r="F244" i="2" s="1"/>
  <c r="I1053" i="1"/>
  <c r="F56" i="3" s="1"/>
  <c r="J299" i="1"/>
  <c r="G35" i="3" s="1"/>
  <c r="G250" i="2"/>
  <c r="G249" i="2" s="1"/>
  <c r="G248" i="2" s="1"/>
  <c r="G245" i="2" s="1"/>
  <c r="G244" i="2" s="1"/>
  <c r="E62" i="3"/>
  <c r="E60" i="3" s="1"/>
  <c r="H799" i="1"/>
  <c r="H798" i="1" s="1"/>
  <c r="H865" i="1"/>
  <c r="H864" i="1" s="1"/>
  <c r="E250" i="2"/>
  <c r="E249" i="2" s="1"/>
  <c r="E248" i="2" s="1"/>
  <c r="E245" i="2" s="1"/>
  <c r="E244" i="2" s="1"/>
  <c r="H254" i="1"/>
  <c r="H225" i="1" s="1"/>
  <c r="I661" i="1"/>
  <c r="I660" i="1" s="1"/>
  <c r="H1066" i="1"/>
  <c r="H1053" i="1" s="1"/>
  <c r="F474" i="2"/>
  <c r="G32" i="2"/>
  <c r="G15" i="2" s="1"/>
  <c r="I952" i="1"/>
  <c r="I946" i="1" s="1"/>
  <c r="F46" i="3" s="1"/>
  <c r="H952" i="1"/>
  <c r="H946" i="1" s="1"/>
  <c r="E46" i="3" s="1"/>
  <c r="J952" i="1"/>
  <c r="J946" i="1" s="1"/>
  <c r="G46" i="3" s="1"/>
  <c r="G723" i="2"/>
  <c r="G722" i="2" s="1"/>
  <c r="F32" i="2"/>
  <c r="F15" i="2" s="1"/>
  <c r="H763" i="1"/>
  <c r="H762" i="1" s="1"/>
  <c r="H761" i="1" s="1"/>
  <c r="J439" i="1"/>
  <c r="G52" i="3" s="1"/>
  <c r="I418" i="1"/>
  <c r="F51" i="3" s="1"/>
  <c r="E660" i="2"/>
  <c r="G595" i="2"/>
  <c r="G594" i="2" s="1"/>
  <c r="J618" i="1"/>
  <c r="J617" i="1" s="1"/>
  <c r="E28" i="3"/>
  <c r="F28" i="3"/>
  <c r="G28" i="3"/>
  <c r="I1115" i="1"/>
  <c r="I1114" i="1" s="1"/>
  <c r="I1113" i="1" s="1"/>
  <c r="J1115" i="1"/>
  <c r="J1114" i="1" s="1"/>
  <c r="J1113" i="1" s="1"/>
  <c r="F114" i="2"/>
  <c r="I916" i="1"/>
  <c r="H618" i="1"/>
  <c r="H617" i="1" s="1"/>
  <c r="J504" i="1"/>
  <c r="J503" i="1" s="1"/>
  <c r="J476" i="1" s="1"/>
  <c r="J475" i="1" s="1"/>
  <c r="I864" i="1"/>
  <c r="E621" i="2"/>
  <c r="E620" i="2" s="1"/>
  <c r="I333" i="1"/>
  <c r="F36" i="3" s="1"/>
  <c r="F465" i="2"/>
  <c r="J333" i="1"/>
  <c r="G36" i="3" s="1"/>
  <c r="E20" i="3"/>
  <c r="F20" i="3"/>
  <c r="G621" i="2"/>
  <c r="G620" i="2" s="1"/>
  <c r="F449" i="2"/>
  <c r="F448" i="2" s="1"/>
  <c r="F443" i="2" s="1"/>
  <c r="F458" i="2"/>
  <c r="E750" i="2"/>
  <c r="G163" i="2"/>
  <c r="J418" i="1"/>
  <c r="G51" i="3" s="1"/>
  <c r="E723" i="2"/>
  <c r="E722" i="2" s="1"/>
  <c r="G259" i="2"/>
  <c r="H581" i="1"/>
  <c r="H580" i="1" s="1"/>
  <c r="H579" i="1" s="1"/>
  <c r="F259" i="2"/>
  <c r="G449" i="2"/>
  <c r="G448" i="2" s="1"/>
  <c r="G443" i="2" s="1"/>
  <c r="G500" i="2"/>
  <c r="G499" i="2" s="1"/>
  <c r="H504" i="1"/>
  <c r="H503" i="1" s="1"/>
  <c r="H476" i="1" s="1"/>
  <c r="H475" i="1" s="1"/>
  <c r="E319" i="2"/>
  <c r="E259" i="2" s="1"/>
  <c r="J763" i="1"/>
  <c r="J762" i="1" s="1"/>
  <c r="J761" i="1" s="1"/>
  <c r="I175" i="1"/>
  <c r="I174" i="1" s="1"/>
  <c r="I173" i="1" s="1"/>
  <c r="F27" i="3" s="1"/>
  <c r="H175" i="1"/>
  <c r="H174" i="1" s="1"/>
  <c r="H173" i="1" s="1"/>
  <c r="J175" i="1"/>
  <c r="J174" i="1" s="1"/>
  <c r="J173" i="1" s="1"/>
  <c r="I799" i="1"/>
  <c r="I798" i="1" s="1"/>
  <c r="I797" i="1" s="1"/>
  <c r="I763" i="1"/>
  <c r="I762" i="1" s="1"/>
  <c r="E458" i="2"/>
  <c r="E368" i="2"/>
  <c r="G679" i="2"/>
  <c r="F723" i="2"/>
  <c r="F722" i="2" s="1"/>
  <c r="G114" i="2"/>
  <c r="E114" i="2"/>
  <c r="F139" i="2"/>
  <c r="F131" i="2" s="1"/>
  <c r="J568" i="1"/>
  <c r="J567" i="1" s="1"/>
  <c r="G20" i="3"/>
  <c r="G152" i="2"/>
  <c r="G49" i="2"/>
  <c r="F621" i="2"/>
  <c r="F620" i="2" s="1"/>
  <c r="I439" i="1"/>
  <c r="F52" i="3" s="1"/>
  <c r="G458" i="2"/>
  <c r="J998" i="1"/>
  <c r="J993" i="1" s="1"/>
  <c r="J985" i="1" s="1"/>
  <c r="H439" i="1"/>
  <c r="H412" i="1" s="1"/>
  <c r="E152" i="2"/>
  <c r="J101" i="1"/>
  <c r="G23" i="3" s="1"/>
  <c r="H358" i="1"/>
  <c r="F750" i="2"/>
  <c r="J916" i="1"/>
  <c r="J905" i="1" s="1"/>
  <c r="H916" i="1"/>
  <c r="E49" i="2"/>
  <c r="I39" i="1"/>
  <c r="F152" i="2"/>
  <c r="I504" i="1"/>
  <c r="I503" i="1" s="1"/>
  <c r="I476" i="1" s="1"/>
  <c r="I475" i="1" s="1"/>
  <c r="I254" i="1"/>
  <c r="F32" i="3" s="1"/>
  <c r="J39" i="1"/>
  <c r="G18" i="3" s="1"/>
  <c r="J799" i="1"/>
  <c r="J798" i="1" s="1"/>
  <c r="J797" i="1" s="1"/>
  <c r="F679" i="2"/>
  <c r="J661" i="1"/>
  <c r="J660" i="1" s="1"/>
  <c r="I101" i="1"/>
  <c r="F23" i="3" s="1"/>
  <c r="H1115" i="1"/>
  <c r="H1114" i="1" s="1"/>
  <c r="H1113" i="1" s="1"/>
  <c r="F30" i="3"/>
  <c r="F368" i="2"/>
  <c r="F595" i="2"/>
  <c r="F594" i="2" s="1"/>
  <c r="H333" i="1"/>
  <c r="E36" i="3" s="1"/>
  <c r="E32" i="2"/>
  <c r="E15" i="2" s="1"/>
  <c r="E139" i="2"/>
  <c r="E131" i="2" s="1"/>
  <c r="E449" i="2"/>
  <c r="E448" i="2" s="1"/>
  <c r="E443" i="2" s="1"/>
  <c r="H39" i="1"/>
  <c r="E18" i="3" s="1"/>
  <c r="H299" i="1"/>
  <c r="E35" i="3" s="1"/>
  <c r="H998" i="1"/>
  <c r="H993" i="1" s="1"/>
  <c r="H985" i="1" s="1"/>
  <c r="E350" i="2"/>
  <c r="E349" i="2" s="1"/>
  <c r="E340" i="2" s="1"/>
  <c r="E191" i="2"/>
  <c r="H15" i="1"/>
  <c r="H14" i="1" s="1"/>
  <c r="E17" i="3"/>
  <c r="I299" i="1"/>
  <c r="F35" i="3" s="1"/>
  <c r="G139" i="2"/>
  <c r="G131" i="2" s="1"/>
  <c r="E163" i="2"/>
  <c r="F163" i="2"/>
  <c r="E595" i="2"/>
  <c r="E594" i="2" s="1"/>
  <c r="E465" i="2"/>
  <c r="F500" i="2"/>
  <c r="F499" i="2" s="1"/>
  <c r="I998" i="1"/>
  <c r="I993" i="1" s="1"/>
  <c r="I985" i="1" s="1"/>
  <c r="F350" i="2"/>
  <c r="F349" i="2" s="1"/>
  <c r="F340" i="2" s="1"/>
  <c r="G368" i="2"/>
  <c r="G339" i="2" s="1"/>
  <c r="I536" i="1"/>
  <c r="F62" i="3"/>
  <c r="F60" i="3" s="1"/>
  <c r="I358" i="1"/>
  <c r="I15" i="1"/>
  <c r="I14" i="1" s="1"/>
  <c r="F17" i="3"/>
  <c r="E500" i="2"/>
  <c r="E499" i="2" s="1"/>
  <c r="E388" i="2"/>
  <c r="I580" i="1"/>
  <c r="I579" i="1" s="1"/>
  <c r="E474" i="2"/>
  <c r="J358" i="1"/>
  <c r="E30" i="3"/>
  <c r="G474" i="2"/>
  <c r="H661" i="1"/>
  <c r="H660" i="1" s="1"/>
  <c r="J536" i="1"/>
  <c r="G62" i="3"/>
  <c r="G60" i="3" s="1"/>
  <c r="H101" i="1"/>
  <c r="E679" i="2"/>
  <c r="F49" i="2"/>
  <c r="G750" i="2"/>
  <c r="G465" i="2"/>
  <c r="J225" i="1" l="1"/>
  <c r="F388" i="2"/>
  <c r="G388" i="2"/>
  <c r="G330" i="2" s="1"/>
  <c r="F190" i="2"/>
  <c r="G190" i="2"/>
  <c r="I984" i="1"/>
  <c r="I975" i="1" s="1"/>
  <c r="E190" i="2"/>
  <c r="J660" i="2"/>
  <c r="K660" i="2"/>
  <c r="I660" i="2"/>
  <c r="J984" i="1"/>
  <c r="J975" i="1" s="1"/>
  <c r="E56" i="3"/>
  <c r="H797" i="1"/>
  <c r="E43" i="3" s="1"/>
  <c r="H905" i="1"/>
  <c r="E45" i="3" s="1"/>
  <c r="E44" i="3" s="1"/>
  <c r="I905" i="1"/>
  <c r="F45" i="3" s="1"/>
  <c r="F44" i="3" s="1"/>
  <c r="I761" i="1"/>
  <c r="F41" i="3" s="1"/>
  <c r="J659" i="1"/>
  <c r="G40" i="3" s="1"/>
  <c r="H659" i="1"/>
  <c r="E40" i="3" s="1"/>
  <c r="I659" i="1"/>
  <c r="F40" i="3" s="1"/>
  <c r="H616" i="1"/>
  <c r="E39" i="3" s="1"/>
  <c r="J616" i="1"/>
  <c r="G39" i="3" s="1"/>
  <c r="G49" i="3"/>
  <c r="F43" i="3"/>
  <c r="J904" i="1"/>
  <c r="J863" i="1" s="1"/>
  <c r="F49" i="3"/>
  <c r="E14" i="2"/>
  <c r="G42" i="3"/>
  <c r="J412" i="1"/>
  <c r="F26" i="3"/>
  <c r="E41" i="3"/>
  <c r="F42" i="3"/>
  <c r="G33" i="3"/>
  <c r="E32" i="3"/>
  <c r="E29" i="3" s="1"/>
  <c r="J293" i="1"/>
  <c r="F457" i="2"/>
  <c r="F456" i="2" s="1"/>
  <c r="G14" i="2"/>
  <c r="G41" i="3"/>
  <c r="G151" i="2"/>
  <c r="G150" i="2" s="1"/>
  <c r="G45" i="3"/>
  <c r="G44" i="3" s="1"/>
  <c r="I172" i="1"/>
  <c r="G457" i="2"/>
  <c r="G456" i="2" s="1"/>
  <c r="E339" i="2"/>
  <c r="E330" i="2" s="1"/>
  <c r="E457" i="2"/>
  <c r="E456" i="2" s="1"/>
  <c r="E52" i="3"/>
  <c r="E49" i="3" s="1"/>
  <c r="F29" i="3"/>
  <c r="I412" i="1"/>
  <c r="F151" i="2"/>
  <c r="F150" i="2" s="1"/>
  <c r="E33" i="3"/>
  <c r="J30" i="1"/>
  <c r="G15" i="3"/>
  <c r="G54" i="3"/>
  <c r="G53" i="3" s="1"/>
  <c r="I30" i="1"/>
  <c r="H293" i="1"/>
  <c r="F339" i="2"/>
  <c r="F330" i="2" s="1"/>
  <c r="I225" i="1"/>
  <c r="E151" i="2"/>
  <c r="E150" i="2" s="1"/>
  <c r="E42" i="3"/>
  <c r="F18" i="3"/>
  <c r="F15" i="3" s="1"/>
  <c r="E54" i="3"/>
  <c r="F33" i="3"/>
  <c r="J172" i="1"/>
  <c r="G27" i="3"/>
  <c r="G26" i="3" s="1"/>
  <c r="F54" i="3"/>
  <c r="F53" i="3" s="1"/>
  <c r="I293" i="1"/>
  <c r="F14" i="2"/>
  <c r="G43" i="3"/>
  <c r="H984" i="1"/>
  <c r="H975" i="1" s="1"/>
  <c r="H172" i="1"/>
  <c r="E27" i="3"/>
  <c r="E26" i="3" s="1"/>
  <c r="E23" i="3"/>
  <c r="E15" i="3" s="1"/>
  <c r="H30" i="1"/>
  <c r="G13" i="2" l="1"/>
  <c r="E13" i="2"/>
  <c r="F13" i="2"/>
  <c r="G816" i="2"/>
  <c r="E816" i="2"/>
  <c r="F816" i="2"/>
  <c r="J653" i="2"/>
  <c r="K653" i="2"/>
  <c r="I653" i="2"/>
  <c r="E53" i="3"/>
  <c r="H615" i="1"/>
  <c r="H614" i="1" s="1"/>
  <c r="J615" i="1"/>
  <c r="J614" i="1" s="1"/>
  <c r="I904" i="1"/>
  <c r="I863" i="1" s="1"/>
  <c r="H904" i="1"/>
  <c r="H863" i="1" s="1"/>
  <c r="I615" i="1"/>
  <c r="I614" i="1" s="1"/>
  <c r="E38" i="3"/>
  <c r="F38" i="3"/>
  <c r="F13" i="3" s="1"/>
  <c r="G38" i="3"/>
  <c r="G13" i="3" s="1"/>
  <c r="I29" i="1"/>
  <c r="J29" i="1"/>
  <c r="H29" i="1"/>
  <c r="E13" i="3" l="1"/>
  <c r="J13" i="1"/>
  <c r="H13" i="1"/>
  <c r="I13" i="1"/>
</calcChain>
</file>

<file path=xl/sharedStrings.xml><?xml version="1.0" encoding="utf-8"?>
<sst xmlns="http://schemas.openxmlformats.org/spreadsheetml/2006/main" count="3916" uniqueCount="963">
  <si>
    <t xml:space="preserve"> </t>
  </si>
  <si>
    <t xml:space="preserve">муниципального образования </t>
  </si>
  <si>
    <t xml:space="preserve">Славянский район </t>
  </si>
  <si>
    <t>Распределение бюджетных ассигнований</t>
  </si>
  <si>
    <t xml:space="preserve">по разделам и подразделам классификации расходов </t>
  </si>
  <si>
    <t>тысяч рублей</t>
  </si>
  <si>
    <t>№ п/п</t>
  </si>
  <si>
    <t xml:space="preserve">Наименование </t>
  </si>
  <si>
    <t>Рз</t>
  </si>
  <si>
    <t>Пр</t>
  </si>
  <si>
    <t>Сумма</t>
  </si>
  <si>
    <t>Всего расходов</t>
  </si>
  <si>
    <t>в том числе</t>
  </si>
  <si>
    <t>1</t>
  </si>
  <si>
    <t>Общегосударственные вопросы</t>
  </si>
  <si>
    <t>Функционирование высшего должностного лица субъекта Российской Федерации и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</si>
  <si>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</si>
  <si>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</si>
  <si>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Судебная система</t>
  </si>
  <si>
    <t>Обеспечение деятельности финансовых, налоговых и таможенных органов и органов финансового (финансово-бюджетного) надзора</t>
  </si>
  <si>
    <t>Обеспечение проведения выборов и референдумов</t>
  </si>
  <si>
    <t>Резервные фонды</t>
  </si>
  <si>
    <t>Другие общегосударственные вопросы</t>
  </si>
  <si>
    <t>2</t>
  </si>
  <si>
    <t>Национальная оборона</t>
  </si>
  <si>
    <t>Мобилизационная и вневойсковая подготовка</t>
  </si>
  <si>
    <t>Национальная безопасность и правоохранительная деятельность</t>
  </si>
  <si>
    <t>Защита населения и территории от чрезвычайных ситуаций природного и техногенного характера, пожарная безопасность</t>
  </si>
  <si>
    <t>Другие вопросы в области национальной безопасности и правоохранительной деятельности</t>
  </si>
  <si>
    <t>3</t>
  </si>
  <si>
    <t>Национальная экономика</t>
  </si>
  <si>
    <t>Сельское хозяйство и рыболовство</t>
  </si>
  <si>
    <t>Дорожное хозяйство (дорожные фонды)</t>
  </si>
  <si>
    <t>Другие вопросы в области национальной экономики</t>
  </si>
  <si>
    <t>4</t>
  </si>
  <si>
    <t>Жилищно-коммунальное хозяйство</t>
  </si>
  <si>
    <t>Жилищное хозяйство</t>
  </si>
  <si>
    <t>Коммунальное хозяйство</t>
  </si>
  <si>
    <t>Благоустройство</t>
  </si>
  <si>
    <t>Другие вопросы в области жилищно-коммунального хозяйства</t>
  </si>
  <si>
    <t>5</t>
  </si>
  <si>
    <t>Образование</t>
  </si>
  <si>
    <t>Дошкольное образование</t>
  </si>
  <si>
    <t>Общее образование</t>
  </si>
  <si>
    <t>Дополнительное образование детей</t>
  </si>
  <si>
    <t xml:space="preserve">Молодежная политика </t>
  </si>
  <si>
    <t>Другие вопросы в области образования</t>
  </si>
  <si>
    <t>6</t>
  </si>
  <si>
    <t xml:space="preserve">Культура, кинематография </t>
  </si>
  <si>
    <t>Культура</t>
  </si>
  <si>
    <t xml:space="preserve">Другие вопросы в области культуры, кинематографии </t>
  </si>
  <si>
    <t>8</t>
  </si>
  <si>
    <t>Здравоохранение</t>
  </si>
  <si>
    <t>Амбулаторная помощь</t>
  </si>
  <si>
    <t>7</t>
  </si>
  <si>
    <t>Социальная политика</t>
  </si>
  <si>
    <t>Пенсионное обеспечение</t>
  </si>
  <si>
    <t>Социальное обеспечение населения</t>
  </si>
  <si>
    <t>Охрана семьи и детства</t>
  </si>
  <si>
    <t xml:space="preserve">Физическая культура и спорт </t>
  </si>
  <si>
    <t>Физическая культура</t>
  </si>
  <si>
    <t>Массовый спорт</t>
  </si>
  <si>
    <t>Спорт высших достижений</t>
  </si>
  <si>
    <t>Другие вопросы в области физической культуры и спорта</t>
  </si>
  <si>
    <t>9</t>
  </si>
  <si>
    <t>Обслуживание государственного и муниципального долга</t>
  </si>
  <si>
    <t>Обслуживание государственного внутреннего и муниципального долга</t>
  </si>
  <si>
    <t>10</t>
  </si>
  <si>
    <t>Межбюджетные трансферты общего характера бюджетам бюджетной системы Росийской Федерации</t>
  </si>
  <si>
    <t>Дотации на выравнивание бюджетной обеспеченности субъектов Российской Федерации и муниципальных образований</t>
  </si>
  <si>
    <t>Прочие межбюджетные трансферты общего характера</t>
  </si>
  <si>
    <t>11</t>
  </si>
  <si>
    <t>Условно утвержденные расходы</t>
  </si>
  <si>
    <t>Заместитель главы</t>
  </si>
  <si>
    <t xml:space="preserve">муниципального образования Славянский район, </t>
  </si>
  <si>
    <t xml:space="preserve">начальник финансового управления                                                      </t>
  </si>
  <si>
    <t>В.П. Пахарь</t>
  </si>
  <si>
    <t>ЦСР</t>
  </si>
  <si>
    <t>ВР</t>
  </si>
  <si>
    <t>ВСЕГО:</t>
  </si>
  <si>
    <t>Муниципальная программа «Развитие образования»</t>
  </si>
  <si>
    <t>02 0 00 00000</t>
  </si>
  <si>
    <t>Развитие дошкольного образования</t>
  </si>
  <si>
    <t>02 1 00 00000</t>
  </si>
  <si>
    <t>Развитие сети и инфраструктуры образовательных организаций, обеспечивающих доступ населения муниципального образования Славянский район к качественным услугам дошкольного образования детей</t>
  </si>
  <si>
    <t>02 1 01 00000</t>
  </si>
  <si>
    <t>Приобретение муниципальными учреждениями движимого имущества</t>
  </si>
  <si>
    <t>02 1 01 09010</t>
  </si>
  <si>
    <t>Предоставление субсидий бюджетным, автономным учреждениям и иным некоммерческим организациям</t>
  </si>
  <si>
    <t>Осуществление муниципальными учреждениями капитального ремонта</t>
  </si>
  <si>
    <t>02 1 01 09020</t>
  </si>
  <si>
    <t>Приобретение оборудования и мебели для вновь вводимых мест муниципальных образовательных организаций</t>
  </si>
  <si>
    <t>02 1 01 10760</t>
  </si>
  <si>
    <t>Резервные фонды администрации муниципального образования</t>
  </si>
  <si>
    <t>02 1 01 20590</t>
  </si>
  <si>
    <t>Дополнительная помощь местным бюджетам для решения социально значимых вопросов местного значения</t>
  </si>
  <si>
    <t>02 1 01 62980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</si>
  <si>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t>
  </si>
  <si>
    <t>02 1 01 S3410</t>
  </si>
  <si>
    <t>Создание условий для содержания детей дошкольного возраста в муниципальных образовательных организациях (приобретение движимого имущества, необходимого для обеспечения функционирования вновь созданных и (или) создаваемых мест в муниципальных организациях, в том числе для размещения детей в возрасте до 3 лет)</t>
  </si>
  <si>
    <t>02 1 01 S3490</t>
  </si>
  <si>
    <t>Закупка товаров, работ и услуг для обеспечения государственных (муниципальных) нужд</t>
  </si>
  <si>
    <t>Развитие современных механизмов, содержания и технологий дошкольного  образования</t>
  </si>
  <si>
    <t>02 1 02 00000</t>
  </si>
  <si>
    <t>Мероприятия по энергосбережению и повышение энергетической эффективности</t>
  </si>
  <si>
    <t>02 1 02 10520</t>
  </si>
  <si>
    <t>Организация предоставления общедоступного и бесплатного образования, создание условий для осуществления присмотра, ухода и содержания детей в муниципальных образовательных учреждениях муниципального образования Славянский район</t>
  </si>
  <si>
    <t>02 1 02 10900</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</si>
  <si>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общеобразовательную программу дошкольного образования</t>
  </si>
  <si>
    <t>02 1 02 60710</t>
  </si>
  <si>
    <t>Социальное обеспечение и иные выплаты населению</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</si>
  <si>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</si>
  <si>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02 1 02 60860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</si>
  <si>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</si>
  <si>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системы образования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</si>
  <si>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02 1 03 00000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</si>
  <si>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</si>
  <si>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02 1 03 60820</t>
  </si>
  <si>
    <t>Федеральный проект "Содействие занятости"</t>
  </si>
  <si>
    <t>02 1 P2 00000</t>
  </si>
  <si>
    <t>Создание условий для содержания детей дошкольного возраста в муниципальных образовательных организациях (капитальный ремонт зданий и сооружений муниципальных образовательных организаций, в том числе для размещения детей в возрасте до 3 лет)</t>
  </si>
  <si>
    <t>02 1 P2 S3440</t>
  </si>
  <si>
    <t xml:space="preserve">Развитие общего образования </t>
  </si>
  <si>
    <t>02 2 00 00000</t>
  </si>
  <si>
    <t>Развитие сети и инфраструктуры образовательных организаций, обеспечивающих доступ населения муниципального образования Славянский район к качественным услугам общего образования детей</t>
  </si>
  <si>
    <t>02 2 01 00000</t>
  </si>
  <si>
    <t>02 2 01 09010</t>
  </si>
  <si>
    <t>02 2 01 09020</t>
  </si>
  <si>
    <t>Строительство объектов социального и производственного комплексов, в том числе объектов общегражданского назначения, жилья, инфраструктуры</t>
  </si>
  <si>
    <t>02 2 01 10190</t>
  </si>
  <si>
    <t>Капитальные вложения в объекты государственной (муниципальной) собственности</t>
  </si>
  <si>
    <t>02 2 01 20590</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</si>
  <si>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</si>
  <si>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02 2 01 62500</t>
  </si>
  <si>
    <t>02 2 01 62980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</si>
  <si>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капитальных ремонтов зданий, помещений, сооружений, благоустройство территорий, прилегающих к зданиям и сооружениям)</t>
  </si>
  <si>
    <t>02 2 01 S0100</t>
  </si>
  <si>
    <t>Реализация мероприятий государственной программы Краснодарского края "Развитие образования"</t>
  </si>
  <si>
    <t>02 2 01 S0600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</si>
  <si>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(приобретение движимого имущества для обеспечения функционирования вновь созданных и (или) создаваемых мест в муниципальных образовательных организациях)</t>
  </si>
  <si>
    <t>02 2 01 S3370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</si>
  <si>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и переоснащение пищевых блоков муниципальных общеобразовательных организаций)</t>
  </si>
  <si>
    <t>02 2 01 Д3380</t>
  </si>
  <si>
    <t xml:space="preserve">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и переоснащение пищевых блоков муниципальных общеобразовательных организаций)  
</t>
  </si>
  <si>
    <t>02 2 01 S3380</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</si>
  <si>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для создания новых мест в общеобразовательных организациях (капитальный ремонт зданий и сооружений образовательных организаций)</t>
  </si>
  <si>
    <t>02 2 01 Д3390</t>
  </si>
  <si>
    <t>02 2 01 S3390</t>
  </si>
  <si>
    <t>02 2 01 Д0100</t>
  </si>
  <si>
    <t>02 2 01 S3410</t>
  </si>
  <si>
    <t>Развитие современных механизмов, содержания и технологий общего  образования</t>
  </si>
  <si>
    <t>02 2 02 00000</t>
  </si>
  <si>
    <t>Единовременная денежная выплата молодым специалистам из числа педагогических работников общеобразовательных организаций</t>
  </si>
  <si>
    <t>02 2 02 09050</t>
  </si>
  <si>
    <t>Компенсация (частичная компенсация) расходов за найм жилого помещения педагогическим работникам общеобразовательных организаций</t>
  </si>
  <si>
    <t>02 2 02 09060</t>
  </si>
  <si>
    <t>02 2 02 10520</t>
  </si>
  <si>
    <t>02 2 02 10900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</si>
  <si>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</si>
  <si>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02 2 02 50500</t>
  </si>
  <si>
    <t>02 2 02 60860</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</si>
  <si>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</si>
  <si>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02 2 02 63540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</si>
  <si>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</si>
  <si>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02 2 02 R3032</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</si>
  <si>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</si>
  <si>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02 2 02 S3550</t>
  </si>
  <si>
    <t>02 2 03 00000</t>
  </si>
  <si>
    <t>02 2 03 60820</t>
  </si>
  <si>
    <t>Реализация мер по специальной поддержке отдельных категорий обучающихся</t>
  </si>
  <si>
    <t>02 2 04 00000</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</si>
  <si>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образоваие)</t>
  </si>
  <si>
    <t>02 2 04 62370</t>
  </si>
  <si>
    <t>Федеральный проект "Патриотическое воспитание граждан Российской Федерации"</t>
  </si>
  <si>
    <t>02 2 EB 00000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</si>
  <si>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</si>
  <si>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02 2 EB 51790</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</si>
  <si>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</si>
  <si>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02 2 EB 57860</t>
  </si>
  <si>
    <t>Развитие дополнительного образования детей</t>
  </si>
  <si>
    <t>02 3 00 00000</t>
  </si>
  <si>
    <t>Развитие сети и инфраструктуры образовательных организаций, обеспечивающих доступ населения МО Славянский район к качественным услугам дополнительного образования детей</t>
  </si>
  <si>
    <t>02 3 01 00000</t>
  </si>
  <si>
    <t>02 3 01 09010</t>
  </si>
  <si>
    <t>02 3 01 09020</t>
  </si>
  <si>
    <t>Развитие современных механизмов, содержания и технологий дополнительного  образования</t>
  </si>
  <si>
    <t>02 3 02 00000</t>
  </si>
  <si>
    <t xml:space="preserve">Расходы на обеспечение деятельности (оказание услуг) муниципальных учреждений </t>
  </si>
  <si>
    <t>02 3 02 00590</t>
  </si>
  <si>
    <t>Обеспечение функционирования модели персонифицированного финансирования дополнительного образования детей на территории муниципального образования Славянский район</t>
  </si>
  <si>
    <t>02 3 02 00591</t>
  </si>
  <si>
    <t>Иные бюджетные ассигнования</t>
  </si>
  <si>
    <t>02 3 02 10520</t>
  </si>
  <si>
    <t>Обеспечение системы образования муниципального образования Славянский район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</si>
  <si>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02 3 03 00000</t>
  </si>
  <si>
    <t>02 3 03 60820</t>
  </si>
  <si>
    <t>Обеспечение реализации муниципальной программы и прочие мероприятия в области образования</t>
  </si>
  <si>
    <t>02 4 00 00000</t>
  </si>
  <si>
    <t>Обеспечение деятельности управления образования</t>
  </si>
  <si>
    <t>02 4 01 00000</t>
  </si>
  <si>
    <t>Расходы на обеспечение функций органов местного самоуправления</t>
  </si>
  <si>
    <t>02 4 01 00190</t>
  </si>
  <si>
    <t>Достижение показателей деятельности органов исполнительной власти субъектов Российской Федерации (дотации на поощрение муниципальных управленческих команд Краснодарского края за достижение Краснодарским краем значений (уровней) показателей для оценки эффективности деятельности высших должностных лиц субъектов Российской Федерации и деятельности исполнительных органов субъектов Российской Федерации)</t>
  </si>
  <si>
    <t>02 4 01 55492</t>
  </si>
  <si>
    <t>Реализация механизмов оценки и обеспечения качества образования и отдельных мероприятий программы</t>
  </si>
  <si>
    <t>02 4 02 00000</t>
  </si>
  <si>
    <t>02 4 02 00590</t>
  </si>
  <si>
    <t>Проведение прочих мероприятий в образовании</t>
  </si>
  <si>
    <t>02 4 02 10530</t>
  </si>
  <si>
    <t>Муниципальная программа «Социальная поддержка граждан»</t>
  </si>
  <si>
    <t>03 0 00 00000</t>
  </si>
  <si>
    <t>Основные мероприятия муниципальной программы «Социальная поддержка граждан»</t>
  </si>
  <si>
    <t>03 1 00 00000</t>
  </si>
  <si>
    <t>Оказание мер социальной поддержки детям-сиротам, детям, оставшимся без попечения родителей, лицам из числа указанной категории детей, а также гражданам, желающим взять детей на воспитание в семью</t>
  </si>
  <si>
    <t>03 1 02 00000</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</si>
  <si>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</si>
  <si>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03 1 02 69100</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</si>
  <si>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</si>
  <si>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03 1 02 69130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</si>
  <si>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</si>
  <si>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03 1 02 60720</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</si>
  <si>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</si>
  <si>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03 1 02 60730</t>
  </si>
  <si>
    <t>Обеспечение условий реализации муниципальной программы «Социальная поддержка граждан»</t>
  </si>
  <si>
    <t>03 1 03 00000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</si>
  <si>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</si>
  <si>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03 1 03 69180</t>
  </si>
  <si>
    <t>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t>
  </si>
  <si>
    <t>03 1 03 69190</t>
  </si>
  <si>
    <t>Деятельность комиссий по делам несовершеннолетних и защите их прав</t>
  </si>
  <si>
    <t>03 1 04 00000</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</si>
  <si>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</si>
  <si>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03 1 04 69200</t>
  </si>
  <si>
    <t>Обеспечение реализации мероприятий по поддержке граждан, оказавшихся в трудной жизненной ситуации</t>
  </si>
  <si>
    <t>03 1 05 00000</t>
  </si>
  <si>
    <t>Социально-экономическая поддержка граждан, оказавшихся в трудной жизненной ситуации</t>
  </si>
  <si>
    <t>03 1 05 40430</t>
  </si>
  <si>
    <t xml:space="preserve">Обеспечение реализации мероприятий по поддержке граждан, прошедших отбор в военном комиссариате Славянского муниципального района Краснодарского края </t>
  </si>
  <si>
    <t>03 1 06 00000</t>
  </si>
  <si>
    <t>Единовременная денежная выплата гражданам Российской Федерации, прошедшим отбор в военном комиссариате Славянского муниципального района Краснодарского края, заключившим контракт о прохождении военной службы</t>
  </si>
  <si>
    <t>03 1 06 40440</t>
  </si>
  <si>
    <t>Предоставление мер социальной поддержки гражданам, заключившим договор о целевом обучении с учреждениями муниципального образования Славянский район</t>
  </si>
  <si>
    <t>03 1 07 00000</t>
  </si>
  <si>
    <t>Осуществление социальной поддержки граждан заключивших договор о целевом обучении</t>
  </si>
  <si>
    <t>03 1 07 09070</t>
  </si>
  <si>
    <t>Муниципальная программа "Доступная среда"</t>
  </si>
  <si>
    <t>04 0 00 00000</t>
  </si>
  <si>
    <t>Основные мероприятия муниципальной программы «Доступная среда»</t>
  </si>
  <si>
    <t>04 1 00 00000</t>
  </si>
  <si>
    <t>Повышение уровня доступности приоритетных объектов и услуг в приоритетеных сферах жизнедеятельности инвалидов и других маломобильных групп населения в МО Славянский район</t>
  </si>
  <si>
    <t>04 1 01 00000</t>
  </si>
  <si>
    <t>04 1 01 09020</t>
  </si>
  <si>
    <t>Муниципальная программа «Дети Кубани»</t>
  </si>
  <si>
    <t>05 0 00 00000</t>
  </si>
  <si>
    <t>Организация отдыха и оздоровления детей и подростков в сфере образования</t>
  </si>
  <si>
    <t>05 1 00 00000</t>
  </si>
  <si>
    <t xml:space="preserve">Организация отдыха и оздоровления учащихся образовательных организаций </t>
  </si>
  <si>
    <t>05 1 01 00000</t>
  </si>
  <si>
    <t xml:space="preserve">Прочие мероприятия по оздоровлению детей и подростков </t>
  </si>
  <si>
    <t>05 1 01 10560</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</si>
  <si>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</si>
  <si>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05 1 01 63110</t>
  </si>
  <si>
    <t>Обеспечение организации отдыха детей-инвалидов и детей с ограниченными возможностями здоровья в каникулярное время</t>
  </si>
  <si>
    <t>05 1 01 S0280</t>
  </si>
  <si>
    <t>Обеспечение организации отдыха детей в каникулярное время на базе муниципальных учреждений, осуществляющих организацию отдыха детей в Краснодарском крае</t>
  </si>
  <si>
    <t xml:space="preserve">05 1 01 S0590 </t>
  </si>
  <si>
    <t>Профилактика безнадзорности и правонарушений несовершеннолетних</t>
  </si>
  <si>
    <t>05 2 00 00000</t>
  </si>
  <si>
    <t>Обеспечение реализации  мероприятий направленных на профилактику безнадзорности и правонарушений несовершеннолетних</t>
  </si>
  <si>
    <t>05 2 01 00000</t>
  </si>
  <si>
    <t>Мероприятия направленные на профилактику безнадзорности и правонарушений несовершеннолетних</t>
  </si>
  <si>
    <t>05 2 01 10420</t>
  </si>
  <si>
    <t>Организация отдыха и оздоровления детей и подростков в сфере спорта</t>
  </si>
  <si>
    <t>05 3 00 00000</t>
  </si>
  <si>
    <t>Оздоровление детей и подростков – учащихся учреждений спортивной направленности</t>
  </si>
  <si>
    <t>05 3 01 00000</t>
  </si>
  <si>
    <t>05 3 01 10560</t>
  </si>
  <si>
    <t>Организация отдыха и оздоровления детей и подростков в сфере культуры</t>
  </si>
  <si>
    <t>05 4 00 00000</t>
  </si>
  <si>
    <t xml:space="preserve">Оздоровление детей и подростков – участников творческих коллективов </t>
  </si>
  <si>
    <t>05 4 01 00000</t>
  </si>
  <si>
    <t>05 4 01 10560</t>
  </si>
  <si>
    <t>Дети-сироты Славянского района</t>
  </si>
  <si>
    <t>05 5 00 00000</t>
  </si>
  <si>
    <t xml:space="preserve">Предоставление мер государственной поддержки детям из числа детей-сирот и детей, оставшихся без попечения родителей, и лицам из их числа </t>
  </si>
  <si>
    <t>05 5 01 00000</t>
  </si>
  <si>
    <t>Расходы на 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источником финансового обеспечения которых являются средства местного бюджета</t>
  </si>
  <si>
    <t>05 5 01 20820</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</si>
  <si>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(отдыха) и обратно</t>
  </si>
  <si>
    <t>05 5 01 69120</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</si>
  <si>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</si>
  <si>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05 5 01 69150</t>
  </si>
  <si>
    <t>05 5 01 69160</t>
  </si>
  <si>
    <t xml:space="preserve">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 </t>
  </si>
  <si>
    <t>05 5 01 69170</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</si>
  <si>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</si>
  <si>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05 5 01 R0820</t>
  </si>
  <si>
    <t>05 5 01 А0820</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</si>
  <si>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</si>
  <si>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05 5 01 С0820</t>
  </si>
  <si>
    <t>Организация отдыха и оздоровления детей и подростков в сфере молодежной политики</t>
  </si>
  <si>
    <t>05 8 00 00000</t>
  </si>
  <si>
    <t>05 8 01 00000</t>
  </si>
  <si>
    <t>Прочие мероприятия по оздоровлению детей и подростков</t>
  </si>
  <si>
    <t>05 8 01 10560</t>
  </si>
  <si>
    <t>07 0 00 00000</t>
  </si>
  <si>
    <t>07 1 00 00000</t>
  </si>
  <si>
    <t>Повышение инженерно-технической защищенности социально значимых объектов, а также информационно-пропагандистское сопровождение антитеррористической деятельности на территории муниципального образования Славянский район</t>
  </si>
  <si>
    <t>07 1 01 00000</t>
  </si>
  <si>
    <t>Комплексные меры по усилению борьбы с терроризмом</t>
  </si>
  <si>
    <t>07 1 01 10110</t>
  </si>
  <si>
    <t>Мероприятия по организации охраны муниципальных учреждений</t>
  </si>
  <si>
    <t>07 1 01 10111</t>
  </si>
  <si>
    <t xml:space="preserve">Обеспечение проведения мероприятий по укреплению правопорядка, профилактике правонарушений </t>
  </si>
  <si>
    <t>07 1 02 00000</t>
  </si>
  <si>
    <t>Мероприятия по укреплению правопорядка, профилактике преступлений и правонарушений</t>
  </si>
  <si>
    <t>07 1 02 10230</t>
  </si>
  <si>
    <t>Развитие библиотечной системы муниципального образования Славянский район</t>
  </si>
  <si>
    <t>08 2 00 00000</t>
  </si>
  <si>
    <t>Обеспечение деятельности библиотек</t>
  </si>
  <si>
    <t>08 2 01 00000</t>
  </si>
  <si>
    <t>08 2 01 00590</t>
  </si>
  <si>
    <t>08 2 01 09010</t>
  </si>
  <si>
    <t>08 2 01 09020</t>
  </si>
  <si>
    <t>08 2 01 10520</t>
  </si>
  <si>
    <t>Государственная поддержка отрасли культуры</t>
  </si>
  <si>
    <t>08 2 01 L5190</t>
  </si>
  <si>
    <t>Обеспечение методического и технического обслуживания учреждений культуры</t>
  </si>
  <si>
    <t>08 3 00 00000</t>
  </si>
  <si>
    <t>Обеспечение деятельности МАУ «Межпоселен-ческий центр методического и технического обслуживания учреждений культуры»</t>
  </si>
  <si>
    <t>08 3 01 00000</t>
  </si>
  <si>
    <t>08 3 01 00590</t>
  </si>
  <si>
    <t>08 3 01 09010</t>
  </si>
  <si>
    <t>08 3 01 09020</t>
  </si>
  <si>
    <t>Реализация прочих мероприятий</t>
  </si>
  <si>
    <t>08 3 01 10080</t>
  </si>
  <si>
    <t xml:space="preserve">Обеспечение деятельности муниципальных музеев </t>
  </si>
  <si>
    <t>08 4 00 00000</t>
  </si>
  <si>
    <t>Обеспечение деятельности МБУК «Славянский историко-краеведческий музей»</t>
  </si>
  <si>
    <t>08 4 01 00000</t>
  </si>
  <si>
    <t>Расходы на обеспечение деятельности (оказание услуг) муниципальных учреждений</t>
  </si>
  <si>
    <t>08 4 01 00590</t>
  </si>
  <si>
    <t>Федеральный проект «Культурная среда»</t>
  </si>
  <si>
    <t>08 4 A1 00000</t>
  </si>
  <si>
    <t>Техническое оснащение региональных и муниципальных музеев</t>
  </si>
  <si>
    <t>08 4 A1 55900</t>
  </si>
  <si>
    <t>08 4 01 09010</t>
  </si>
  <si>
    <t>08 4 01 09020</t>
  </si>
  <si>
    <t>08 4 01 10520</t>
  </si>
  <si>
    <t>08 4 01 62980</t>
  </si>
  <si>
    <t>Совершенствование деятельности муниципальных образовательных учреждений дополнительного образования в области культуры и искусства по предоставлению муниципальных услуг</t>
  </si>
  <si>
    <t xml:space="preserve"> 08 5 00 00000</t>
  </si>
  <si>
    <t>Обеспечение деятельности муниципальных образовательных учреждений дополнительного образования детей в сфере культуры и искусства по предоставлению муниципальных услуг</t>
  </si>
  <si>
    <t>08 5 01 00000</t>
  </si>
  <si>
    <t>08 5 01 00590</t>
  </si>
  <si>
    <t>08 5 01 09010</t>
  </si>
  <si>
    <t>08 5 01 09020</t>
  </si>
  <si>
    <t>08 5 01 10520</t>
  </si>
  <si>
    <t>08 5 01 60820</t>
  </si>
  <si>
    <t>Ремонт и укрепление материально-технической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t>
  </si>
  <si>
    <t>08 5 01 62980</t>
  </si>
  <si>
    <t>08 5 А1 00000</t>
  </si>
  <si>
    <t>08 5 А1 55190</t>
  </si>
  <si>
    <t>Отдельные мероприятия по управлению реализацией программы (аппарат)</t>
  </si>
  <si>
    <t>08 6 00 00000</t>
  </si>
  <si>
    <t>Обеспечение деятельности управления культуры</t>
  </si>
  <si>
    <t>08 6 01 00000</t>
  </si>
  <si>
    <t>08 6 01 00190</t>
  </si>
  <si>
    <t>Обеспечение реализации прочих мероприятий в области культуры и искусства</t>
  </si>
  <si>
    <t>08 6 02 00000</t>
  </si>
  <si>
    <t>08 6 02 10080</t>
  </si>
  <si>
    <t>08 6 01 55492</t>
  </si>
  <si>
    <t>Муниципальная программа «Развитие физической культуры и спорта»</t>
  </si>
  <si>
    <t>09 0 00 00000</t>
  </si>
  <si>
    <t>Развитие физической культуры и массового спорта в муниципальном образовании Славянский район</t>
  </si>
  <si>
    <t>09 1 00 00000</t>
  </si>
  <si>
    <t>Содействие субъектам физической культуры и спорта и развитие физической культуры и массового спорта</t>
  </si>
  <si>
    <t>09 1 01 00000</t>
  </si>
  <si>
    <t>Мероприятия по развитию физической культуры и массового спорта в рамках календарного плана</t>
  </si>
  <si>
    <t>09 1 01 10540</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</si>
  <si>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</si>
  <si>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09 1 01 60740</t>
  </si>
  <si>
    <t>Развитие спорта высших достижений в муниципальном образовании Славянский район</t>
  </si>
  <si>
    <t>09 2 00 00000</t>
  </si>
  <si>
    <t>Обеспечение деятельности спортивных школ, подведомственных управлению физической культуры и спорта</t>
  </si>
  <si>
    <t>09 2 01 00000</t>
  </si>
  <si>
    <t>09 2 01 00590</t>
  </si>
  <si>
    <t>09 2 01 62980</t>
  </si>
  <si>
    <t>Капитальный ремонт муниципальных спортивных объектов в целях обеспечения условий для занятий физической культурой и массовым спортом в муниципальном образовании</t>
  </si>
  <si>
    <t>09 2 01 S0340</t>
  </si>
  <si>
    <t>09 2 01 Д0340</t>
  </si>
  <si>
    <t>09 2 01 09010</t>
  </si>
  <si>
    <t>09 2 01 09020</t>
  </si>
  <si>
    <t>09 2 01 10520</t>
  </si>
  <si>
    <t>Приобретение спортивно-технологического оборудования, инвентаря и экипировки для муниципальных учреждений дополнительного образования отрасли "Физическая культура и спорт", реализующих дополнительные образовательные программы спортивной подготовки в соответствии с федеральными стандартами спортивной подготовки по базовым видам спорта</t>
  </si>
  <si>
    <t>09 2 01 S2690</t>
  </si>
  <si>
    <t>Реализация мероприятий, направленных на развитие детско-юношеского спорта, в целях создания условий для подготовки спортивных сборных команд муниципальных образований и участия в обеспечении подготовки спортивного резерва для спортивных сборных команд Краснодарского края, на укрепление материально-технической базы муниципальных физкультурно-спортивных организаций</t>
  </si>
  <si>
    <t>09 2 01 S3570</t>
  </si>
  <si>
    <t>Обеспечение деятельности плавательных бассейнов</t>
  </si>
  <si>
    <t>09 2 02 00000</t>
  </si>
  <si>
    <t>09 2 02 00590</t>
  </si>
  <si>
    <t>09 2 02 10520</t>
  </si>
  <si>
    <t>Обеспечение деятельности центров спортивной подготовки</t>
  </si>
  <si>
    <t>09 2 03 00000</t>
  </si>
  <si>
    <t>09 2 03 00590</t>
  </si>
  <si>
    <t>09 2 03 10190</t>
  </si>
  <si>
    <t>Организация, проведение, участие и информационное обеспечение официальных физкультурных и спортивных мероприятий</t>
  </si>
  <si>
    <t>09 2 03 11050</t>
  </si>
  <si>
    <t>Обеспечение условий для развития физической культуры и массового спорта в части оплаты труда инструкторов по спорту</t>
  </si>
  <si>
    <t>09 2 03 S2820</t>
  </si>
  <si>
    <t>Финансовое обеспечение деятельности некоммерческих организаций спортивной направленности осуществляющих свою деятельность на территории муниципального образования Славянский район</t>
  </si>
  <si>
    <t>09 2 04 00000</t>
  </si>
  <si>
    <t>Мероприятия по обеспечению деятельности некоммерческих организаций спортивной направленности</t>
  </si>
  <si>
    <t>09 2 04 10570</t>
  </si>
  <si>
    <t>Федеральный проект "Спорт - норма жизни"</t>
  </si>
  <si>
    <t>09 2 Р5 00000</t>
  </si>
  <si>
    <t>Оснащение объектов спортивной инфраструктуры спортивно-технологическим оборудованием</t>
  </si>
  <si>
    <t>09 2 Р5 52280</t>
  </si>
  <si>
    <t>Развитие спортивных сооружений в муниципальном образовании Славянский район</t>
  </si>
  <si>
    <t>09 3 00 00000</t>
  </si>
  <si>
    <t xml:space="preserve">Строительство спортивных площадок </t>
  </si>
  <si>
    <t>09 3 01 00000</t>
  </si>
  <si>
    <t>09 3 01 09020</t>
  </si>
  <si>
    <t>09 3 01 10190</t>
  </si>
  <si>
    <t>Строительство многофункциональных спортивно-игровых площадок</t>
  </si>
  <si>
    <t>09 3 01 S1100</t>
  </si>
  <si>
    <t>Создание многофункциональных спортивно-игровых площадок в целях обеспечения условий для занятий физической культурой и массовым спортом в муниципальном образовании</t>
  </si>
  <si>
    <t>09 3 01 S0290</t>
  </si>
  <si>
    <t>Строительство спортивных залов</t>
  </si>
  <si>
    <t>09 3 03 00000</t>
  </si>
  <si>
    <t>09 3 03 10190</t>
  </si>
  <si>
    <t>Строительство спортивных центров</t>
  </si>
  <si>
    <t>09 3 04 00000</t>
  </si>
  <si>
    <t>09 3 04 10190</t>
  </si>
  <si>
    <t>Строительство центров единоборств</t>
  </si>
  <si>
    <t>09 3 04 S2880</t>
  </si>
  <si>
    <t>Строительство универсального спортивного комплекса по адресу: Краснодарский край, Славянский район, ст. Петровская, ул. Пимоненко, 63а</t>
  </si>
  <si>
    <t>09 3 05 00000</t>
  </si>
  <si>
    <t>09 3 05 10190</t>
  </si>
  <si>
    <t>Строительство универсального спортивного комплекса по адресу: Краснодарский край, Славянский район, х. Галицын, ул. Заречная, д. 75</t>
  </si>
  <si>
    <t>09 3 06 00000</t>
  </si>
  <si>
    <t>09 3 06 10190</t>
  </si>
  <si>
    <t>Управление реализацией муниципальной программы</t>
  </si>
  <si>
    <t>09 4 00 00000</t>
  </si>
  <si>
    <t>Обеспечение деятельности управления по физической культуре и спорту</t>
  </si>
  <si>
    <t>09 4 01 00000</t>
  </si>
  <si>
    <t>09 4 01 00190</t>
  </si>
  <si>
    <t>09 4 01 55492</t>
  </si>
  <si>
    <t>Муниципальная программа «Модернизация, техническое перевооружение и капитальный ремонт объектов топливно-энергетического комплекса муниципального образования Славянский район»</t>
  </si>
  <si>
    <t>10 0 00 00000</t>
  </si>
  <si>
    <t>Основные мероприятия муниципальной программы «Модернизация, техническое перевооружение и капитальный ремонт объектов топливно-энергетического комплекса муниципального образования Славянский район»</t>
  </si>
  <si>
    <t>10 1 00 00000</t>
  </si>
  <si>
    <t>Обеспечение реализации мероприятий по модернизации, техническому перевооружению и капитальному ремонту объектов топливно-энергетического комплекса муниципального образования Славянский район</t>
  </si>
  <si>
    <t>10 1 01 00000</t>
  </si>
  <si>
    <t>10 1 01 10190</t>
  </si>
  <si>
    <t>Модернизация систем теплоснабжения</t>
  </si>
  <si>
    <t>10 1 01 10740</t>
  </si>
  <si>
    <t>Строительство, реконструкция, модернизация, техническое перевооружение объектов теплоснабжения и горячего водоснабжения, переданных по концессионному соглашению</t>
  </si>
  <si>
    <t>10 1 01 10750</t>
  </si>
  <si>
    <t>Субсидии хозяйствующим субъектам в целях финансового обеспечения (возмещения) затрат на модернизацию, техническое перевооружение и капитальный ремонт объектов топливно-энергетического комплекса муниципального образования Славянский район</t>
  </si>
  <si>
    <t>10 1 01 10780</t>
  </si>
  <si>
    <t>Организация теплоснабжения населения (строительство (реконструкция, техническое перевооружение) объектов теплоснабжения населения (котельных, тепловых сетей, тепловых пунктов))</t>
  </si>
  <si>
    <t>10 1 01 Д1070</t>
  </si>
  <si>
    <t>10 1 01 S1070</t>
  </si>
  <si>
    <t>Муниципальная программа «Экономическое развитие и инновационная экономика»</t>
  </si>
  <si>
    <t>11 0 00 00000</t>
  </si>
  <si>
    <t xml:space="preserve">Поддержка субъектов малого и среднего предпринимательства на территории муниципального образования Славянский район </t>
  </si>
  <si>
    <t>11 1 00 00000</t>
  </si>
  <si>
    <t>Обеспечение реализации мероприятий по продвижению продукции, работ, услуг в сфере малого и среднего предпринимательства</t>
  </si>
  <si>
    <t>11 1 01 00000</t>
  </si>
  <si>
    <t>Мероприятия по поддержке и развитию малого и среднего предпринимательства</t>
  </si>
  <si>
    <t>11 1 01 11040</t>
  </si>
  <si>
    <t>Формирование и продвижение экономически и инвестиционно-привлекательного образа Славянского района</t>
  </si>
  <si>
    <t>11 2 00 00000</t>
  </si>
  <si>
    <t>Развитие и координация выставочно-ярмарочной деятельности муниципального образования Славянский район, обеспечивающей продвижение его интересов на рынках товаров и услуг</t>
  </si>
  <si>
    <t>11 2 01 00000</t>
  </si>
  <si>
    <t xml:space="preserve">Повышение инвестиционной привлекательности муниципального образования </t>
  </si>
  <si>
    <t>11 2 01 10180</t>
  </si>
  <si>
    <t>11 2 01 20590</t>
  </si>
  <si>
    <t>Муниципальная программа «Молодежь Славянского района»</t>
  </si>
  <si>
    <t>12 0 00 00000</t>
  </si>
  <si>
    <t>Основные мероприятия муниципальной программы «Молодежь Славянского района»</t>
  </si>
  <si>
    <t>12 1 00 00000</t>
  </si>
  <si>
    <t>Обеспечение реализации мероприятий для детей и молодежи</t>
  </si>
  <si>
    <t>12 1 01 00000</t>
  </si>
  <si>
    <t>Организация мероприятий для детей и молодежи</t>
  </si>
  <si>
    <t>12 1 01 10460</t>
  </si>
  <si>
    <t>12 1 01 10560</t>
  </si>
  <si>
    <t>Обеспечение деятельности управления по делам молодежи и подведомственных учреждений</t>
  </si>
  <si>
    <t>12 1 02 00000</t>
  </si>
  <si>
    <t>12 1 02 00190</t>
  </si>
  <si>
    <t>12 1 02 00590</t>
  </si>
  <si>
    <t>Муниципальная программа «Развитие гражданского общества в муниципальном образовании Славянский район»</t>
  </si>
  <si>
    <t>13 0 00 00000</t>
  </si>
  <si>
    <t>О взаимодействии органов местного самоуправления и общественных объединений социальной направленности</t>
  </si>
  <si>
    <t>13 1 00 00000</t>
  </si>
  <si>
    <t>Обеспечение реализации мероприятий по взаимодействию органов местного самоуправления и общественных организаций социальной направленности</t>
  </si>
  <si>
    <t>13 1 01 00000</t>
  </si>
  <si>
    <t>Мероприятия по празднованию государственных и международных праздников, памятных дат и исторических событий России, Краснодарского края и Славянского района, юбилейных дат общественных организаций</t>
  </si>
  <si>
    <t>13 1 01 10060</t>
  </si>
  <si>
    <t>Мероприятия по поддержке социально-ориентированных некоммерческих организаций</t>
  </si>
  <si>
    <t>13 1 01 10090</t>
  </si>
  <si>
    <t>Гармонизация межнациональных отношений и профилактика экстремизма в муниципальном образовании Славянский район</t>
  </si>
  <si>
    <t>13 2 00 00000</t>
  </si>
  <si>
    <t>Обеспечение реализации мероприятий по гармонизации межнациональных отношений и профилактика экстремизма в муниципальном образовании Славянский район</t>
  </si>
  <si>
    <t>13 2 01 00000</t>
  </si>
  <si>
    <t>Мероприятия по гармонизации межнациональных отношений и профилактика экстремизма в муниципальном образовании Славянский район</t>
  </si>
  <si>
    <t>13 2 01 10820</t>
  </si>
  <si>
    <t>Развитие инициативного бюджетирования в Славянском районе</t>
  </si>
  <si>
    <t>13 3 00 00000</t>
  </si>
  <si>
    <t>Поддержка местных инициатив граждан по вопросам развития территорий</t>
  </si>
  <si>
    <t>13 3 01 00000</t>
  </si>
  <si>
    <t>Иные межбюджетные трансферты на поддержку местных инициатив по итогам краевого конкурса</t>
  </si>
  <si>
    <t>13 3 01 12950</t>
  </si>
  <si>
    <t>Межбюджетные трансферты</t>
  </si>
  <si>
    <t>Профилактика экстремизма в образовательных организациях муниципального образования Славянский район</t>
  </si>
  <si>
    <t>13 4 00 00000</t>
  </si>
  <si>
    <t>Обеспечение реализации мероприятий по профилактике экстремизма в образовательных организациях муниципального образования Славянский район</t>
  </si>
  <si>
    <t>13 4 01 00000</t>
  </si>
  <si>
    <t>Мероприятия по профилактике экстремизма в образовательных организациях муниципального образования Славянский район</t>
  </si>
  <si>
    <t>13 4 01 10550</t>
  </si>
  <si>
    <t>Основные мероприятия развития архивного дела в муниципальном образовании Славянский район"</t>
  </si>
  <si>
    <t>13 6 00 00000</t>
  </si>
  <si>
    <t>Мероприятия по улучшению материально-технического обеспечения архива</t>
  </si>
  <si>
    <t>13 6 01 00000</t>
  </si>
  <si>
    <t>Формирование и содержание муниципальных архивов</t>
  </si>
  <si>
    <t>13 6 01 10610</t>
  </si>
  <si>
    <t>Муниципальная программа «Развитие общественной инфраструктуры муниципального значения»</t>
  </si>
  <si>
    <t>15 0 00 00000</t>
  </si>
  <si>
    <t>Основные мероприятия муниципальной программы «Развитие общественной инфраструктуры муниципального значения»</t>
  </si>
  <si>
    <t>15 1 00 00000</t>
  </si>
  <si>
    <t>Строительство детского сада на 320 мест в г. Славянске-на-Кубани в границах улиц Щорса- Казачья- Проточная</t>
  </si>
  <si>
    <t>15 1 02 00000</t>
  </si>
  <si>
    <t>15 1 02 10190</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</si>
  <si>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t>
  </si>
  <si>
    <t>15 1 02 S0470</t>
  </si>
  <si>
    <t>15 1 03 00000</t>
  </si>
  <si>
    <t>15 1 03 10190</t>
  </si>
  <si>
    <t>15 1 03 S0470</t>
  </si>
  <si>
    <t>Строительство тренажерного зала для физической подготовки гребцов по адресу: Россия, Краснодарский край, Славянский район, г. Славянск-на-Кубани, ул. Набережная, 28/1</t>
  </si>
  <si>
    <t>15 1 04 00000</t>
  </si>
  <si>
    <t>15 1 04 10190</t>
  </si>
  <si>
    <t>15 1 04 S0470</t>
  </si>
  <si>
    <t>Реконструкция МБОУ ООШ № 31 по адресу: ст-ца Петровская, ул. Чапаева, 48 с увеличением вместимости выделением блока начального образования на 400 мест</t>
  </si>
  <si>
    <t>15 1 05 00000</t>
  </si>
  <si>
    <t>15 1 05 10190</t>
  </si>
  <si>
    <t>15 1 05 S0470</t>
  </si>
  <si>
    <t>Строительство зала бокса в г. Славянск-на-Кубани, расположенного по адресу: Краснодарский край, Славянский район, г. Славянск-на-Кубани, ул. Пролетарская, уч. 2/2</t>
  </si>
  <si>
    <t>15 1 06 00000</t>
  </si>
  <si>
    <t>15 1 06 10190</t>
  </si>
  <si>
    <t>Cтроительство офисов врачей общей практики и фельдшерско-акушерских пунктов</t>
  </si>
  <si>
    <t>15 1 09 00000</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</si>
  <si>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</si>
  <si>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15 1 09 60960</t>
  </si>
  <si>
    <t>Муниципальная программа «Развитие сети автомобильных дорог муниципального образования Славянский район»</t>
  </si>
  <si>
    <t>16 0 00 00000</t>
  </si>
  <si>
    <t>Основные мероприятия муниципальной программы «Развитие сети автомобильных дорог муниципального образования Славянский район»</t>
  </si>
  <si>
    <t>16 1 00 00000</t>
  </si>
  <si>
    <t>Капитальный ремонт автомобильных дорог общего пользования местного значения, находящийся вне границ населенных пунктов в границах муниципального района</t>
  </si>
  <si>
    <t>16 1 01 00000</t>
  </si>
  <si>
    <t>Капитальный ремонт и ремонт автомобильных дорог местного значения</t>
  </si>
  <si>
    <t>16 1 01 10150</t>
  </si>
  <si>
    <t>Капитальный ремонт и ремонт автомобильных дорог общего пользования местного значения</t>
  </si>
  <si>
    <t>16 1 01 S2440</t>
  </si>
  <si>
    <t>Основные мероприятия повышения безопасности дорожного движения муниципального образования Славянский район</t>
  </si>
  <si>
    <t>16 2 00 00000</t>
  </si>
  <si>
    <t xml:space="preserve">Мероприятия по повышению безопасности дорожного движения </t>
  </si>
  <si>
    <t>16 2 01 00000</t>
  </si>
  <si>
    <t>Строительство, ремонт и содержание автомобильных дорог</t>
  </si>
  <si>
    <t>Муниципальная программа "Информационное освещение деятельности органов местного самоуправления муниципального образования Славянский район"</t>
  </si>
  <si>
    <t>17 0 00 00000</t>
  </si>
  <si>
    <t>Основные мероприятия муниципальной программы  "Информационное освещение деятельности органов местного самоуправления муниципального образования Славянский район"</t>
  </si>
  <si>
    <t>17 1 00 00000</t>
  </si>
  <si>
    <t>Обеспечение доступа к информации о деятельности органов местного самоуправления муниципального образования Славянский район с использованием телевидения</t>
  </si>
  <si>
    <t>17 1 01 00000</t>
  </si>
  <si>
    <t xml:space="preserve">Информирование населения через средства массовой информации о деятельности органов местного самоуправления </t>
  </si>
  <si>
    <t>17 1 01 10450</t>
  </si>
  <si>
    <t>Обеспечение доступа к информации о деятельности органов местного самоуправления муниципального образования Славянский район с использованием периодических печатных изданий</t>
  </si>
  <si>
    <t>17 1 02 00000</t>
  </si>
  <si>
    <t>17 1 02 10450</t>
  </si>
  <si>
    <t>Размещение социальной рекламы на объектах наружной рекламы</t>
  </si>
  <si>
    <t>17 1 03 00000</t>
  </si>
  <si>
    <t>17 1 03 10450</t>
  </si>
  <si>
    <t>Муниципальная программа «Развитие сельского хозяйства»</t>
  </si>
  <si>
    <t>18 0 00 00000</t>
  </si>
  <si>
    <t>Развитие малых форм хозяйствования в агропромышленном комплексе муниципального образования Славянский район</t>
  </si>
  <si>
    <t>18 1 00 00000</t>
  </si>
  <si>
    <t>Финансовое обеспечение мероприятий по поддержке сельскохозяйственного производства</t>
  </si>
  <si>
    <t>18 1 01 00000</t>
  </si>
  <si>
    <t>Осуществление отдельных государственных полномочий Краснодарского края по поддержке сельскохозяйственного производства</t>
  </si>
  <si>
    <t>18 1 01 60910</t>
  </si>
  <si>
    <t>Обеспечение эпизоотического, ветеринарно-санитарного благополучия в Славянском районе</t>
  </si>
  <si>
    <t>18 2 00 00000</t>
  </si>
  <si>
    <t>Финансовое обеспечение мероприятий по эпизоотическому и ветеринарно-санитарному благополучию в МО Славянский район</t>
  </si>
  <si>
    <t>18 2 01 00000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</si>
  <si>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</si>
  <si>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18 2 01 61650</t>
  </si>
  <si>
    <t>Создание условий для развития сельскохозяйственного производства</t>
  </si>
  <si>
    <t>18 3 00 00000</t>
  </si>
  <si>
    <t>Осуществление отдельных полномочий Российской Федерации и государственных полномочий Краснодарского края</t>
  </si>
  <si>
    <t>18 3 01 00000</t>
  </si>
  <si>
    <t>18 3 01 60910</t>
  </si>
  <si>
    <t>Муниципальная программа «Жилище»</t>
  </si>
  <si>
    <t>19 0 00 00000</t>
  </si>
  <si>
    <t>Обеспечение жильем молодых семей муниципального образования Славянский район</t>
  </si>
  <si>
    <t>19 1 00 00000</t>
  </si>
  <si>
    <t>Обеспечение реализации мероприятий по обеспечению жильем молодых семей муниципального образования Славянский район</t>
  </si>
  <si>
    <t>19 1 01 00000</t>
  </si>
  <si>
    <t>Реализация мероприятий по обеспечению жильем молодых семей</t>
  </si>
  <si>
    <t>19 1 01 L4970</t>
  </si>
  <si>
    <t>Создание условий для оказания медицинской помощи населению на территории муниципального образования Славянский район</t>
  </si>
  <si>
    <t>19 2 00 00000</t>
  </si>
  <si>
    <t>Обеспечение реализации мероприятий по созданию условий для оказания медицинской помощи населению на территории муниципального образования Славянский район</t>
  </si>
  <si>
    <t>19 2 01 00000</t>
  </si>
  <si>
    <t>Компенсация расходов по оплате найма жилых помещений медицинским работникам ГБУЗ "Славянская ЦРБ" приглашенным администрацией МО Славянский район</t>
  </si>
  <si>
    <t>19 2 01 40710</t>
  </si>
  <si>
    <t>Муниципальная программа «Содержание и обустройство площадки для сбора твердых бытовых отходов в границах муниципального образования Славянский район»</t>
  </si>
  <si>
    <t>20 0 00 00000</t>
  </si>
  <si>
    <t>Основные мероприятия муниципальной программы «Содержание и обустройство площадки для сбора твердых бытовых отходов в границах муниципального образования  Славянский район»</t>
  </si>
  <si>
    <t>20 1 00 00000</t>
  </si>
  <si>
    <t xml:space="preserve">Обеспечение реализации мероприятий по содержанию и обустройству площадки для сбора твердых бытовых отходов </t>
  </si>
  <si>
    <t>20 1 01 00000</t>
  </si>
  <si>
    <t>Рекультивация земельного участка, занятого нефункционирующим полигоном складирования твердых коммунальных отходов</t>
  </si>
  <si>
    <t>20 1 01 13150</t>
  </si>
  <si>
    <t>Федеральный проект "Чистая страна"</t>
  </si>
  <si>
    <t>20 1 G1 00000</t>
  </si>
  <si>
    <t>Ликвидация несанкционированных свалок в границах городов и наиболее опасных объектов накопленного вреда окружающей среде</t>
  </si>
  <si>
    <t>20 1 G1 52420</t>
  </si>
  <si>
    <t>20 1 G1 S2420</t>
  </si>
  <si>
    <t>Муниципальная программа «Гордимся вами, земляки!»</t>
  </si>
  <si>
    <t>22 0 00 00000</t>
  </si>
  <si>
    <t>Основные мероприятия муниципальной программы «Гордимся вами, земляки!»</t>
  </si>
  <si>
    <t>22 1 00 00000</t>
  </si>
  <si>
    <t>Обеспечение реализации мероприятий праздничных дней и памятных дат</t>
  </si>
  <si>
    <t>22 1 01 00000</t>
  </si>
  <si>
    <t>Мероприятия праздничных дней и памятных дат, проводимые администрацией муниципального образования Славянский район</t>
  </si>
  <si>
    <t>22 1 01 10580</t>
  </si>
  <si>
    <t>Муниципальная программа «Обеспечение безопасности населения и территорий Славянского района»</t>
  </si>
  <si>
    <t>29 0 00 00000</t>
  </si>
  <si>
    <t>Мероприятия по предупреждению и ликвидации чрезвычайных ситуаций, стихийных бедствий и их последствий в муниципальном образовании Славянский район</t>
  </si>
  <si>
    <t>29 1 00 00000</t>
  </si>
  <si>
    <t>Обеспечение деятельности и функционирования ЕДДС муниципального образования Славянский район</t>
  </si>
  <si>
    <t>29 1 01 00000</t>
  </si>
  <si>
    <t>29 1 01 00590</t>
  </si>
  <si>
    <t>29 1 01 20590</t>
  </si>
  <si>
    <t>Обеспечение деятельности аварийно-спасательной службы муниципального образования Славянский район</t>
  </si>
  <si>
    <t>29 1 03 00000</t>
  </si>
  <si>
    <t>29 1 03 09010</t>
  </si>
  <si>
    <t>29 1 03 00590</t>
  </si>
  <si>
    <t>Обеспечение деятельности МБУ «Управление по делам ГО и ЧС» муниципального образования Славянский район</t>
  </si>
  <si>
    <t>29 1 05 00000</t>
  </si>
  <si>
    <t>29 1 05 00590</t>
  </si>
  <si>
    <t>29 1 05 20590</t>
  </si>
  <si>
    <t>Система комплексного обеспечения безопасности жизнедеятельности муниципального образования Славянский район</t>
  </si>
  <si>
    <t>29 2 00 00000</t>
  </si>
  <si>
    <t>Развитие и обеспечение функционирования системы комплексного обеспечения безопасности жизнедеятельности муниципального образования Славянский район на основе внедрения информационных технологий</t>
  </si>
  <si>
    <t>29 2 01 00000</t>
  </si>
  <si>
    <t>Организация эксплуатации, технического обслуживания и обеспечение функционирования муниципального сегмента СКОБЖ</t>
  </si>
  <si>
    <t>29 2 01 11250</t>
  </si>
  <si>
    <t>Снижение рисков и смягчение последствий чрезвычайных ситуаций природного и техногенного характера</t>
  </si>
  <si>
    <t>29 3 00 00000</t>
  </si>
  <si>
    <t>Своевременное оповещение и информирование населения об угрозе возникновения чрезвычайных ситуаций межмуниципального и регионального характера</t>
  </si>
  <si>
    <t>29 3 01 00000</t>
  </si>
  <si>
    <t>Предупреждение чрезвычайных ситуаций межмуниципального и регионального характера, стихийных бедствий, эпидемий и ликвидация их последствий</t>
  </si>
  <si>
    <t>29 3 01 10100</t>
  </si>
  <si>
    <t>Муниципальная программа «Управление муниципальными финансами»</t>
  </si>
  <si>
    <t>30 0 00 00000</t>
  </si>
  <si>
    <t>Основные мероприятия муниципальной программы «Управление муниципальными финансами»</t>
  </si>
  <si>
    <t>30 1 00 00000</t>
  </si>
  <si>
    <t>Совершенствование межбюджетных отношений в муниципальном образовании Славянский район</t>
  </si>
  <si>
    <t>30 1 01 00000</t>
  </si>
  <si>
    <t>Дотации на выравнивание бюджетной обеспеченности поселений</t>
  </si>
  <si>
    <t>30 1 01 10210</t>
  </si>
  <si>
    <t>Иные межбюджетные трансферты на поддержку мер по обеспечению сбалансированности бюджетов поселений</t>
  </si>
  <si>
    <t>30 1 01 11200</t>
  </si>
  <si>
    <t>Управление муниципальным долгом муниципального образования Славянский район</t>
  </si>
  <si>
    <t>30 1 02 00000</t>
  </si>
  <si>
    <t>Процентные платежи по муниципальному долгу муниципального образования</t>
  </si>
  <si>
    <t>30 1 02 10200</t>
  </si>
  <si>
    <t>Обслуживание государственного (муниципального) долга</t>
  </si>
  <si>
    <t>Обеспечение деятельности финансового управления администрации муниципального образования Славянский район</t>
  </si>
  <si>
    <t>30 1 03 00000</t>
  </si>
  <si>
    <t>30 1 03 00190</t>
  </si>
  <si>
    <t>30 1 03 55492</t>
  </si>
  <si>
    <t>Муниципальная программа «Разработка градостроительной документации на территории муниципального образования Славянский район»</t>
  </si>
  <si>
    <t>31 0 00 00000</t>
  </si>
  <si>
    <t>Основные мероприятия муниципальной программы «Разработка градостроительной документации на территории муниципального образования Славянский район»</t>
  </si>
  <si>
    <t>31 1 00 00000</t>
  </si>
  <si>
    <t>Обеспечение разработки градостроительной документации</t>
  </si>
  <si>
    <t>31 1 01 00000</t>
  </si>
  <si>
    <t>Мероприятия по разработке градостроительной документации</t>
  </si>
  <si>
    <t>31 1 01 11120</t>
  </si>
  <si>
    <t>Подготовка изменений в генеральные планы муниципальных образований Краснодарского края</t>
  </si>
  <si>
    <t>31 1 01 S2560</t>
  </si>
  <si>
    <t>Подготовка изменений в правила землепользования и застройки муниципальных образований Краснодарского края</t>
  </si>
  <si>
    <t>31 1 01 S2570</t>
  </si>
  <si>
    <t>Муниципальная программа "Развитие торговли в муниципальном образовании Славянский район"</t>
  </si>
  <si>
    <t>32 0 00 00000</t>
  </si>
  <si>
    <t>Основные мероприятия муниципальной программы "Развитие торговли в муниципальном образовании Славянский район"</t>
  </si>
  <si>
    <t>32 1 00 00000</t>
  </si>
  <si>
    <t>Обеспечение реализации мероприятий в сфере развития торговли</t>
  </si>
  <si>
    <t>32 1 01 00000</t>
  </si>
  <si>
    <t>Чествование руководителей потребительской сферы по итогам проведения районного мероприятия</t>
  </si>
  <si>
    <t>32 1 01 10581</t>
  </si>
  <si>
    <t>Проведение оценки рыночной стоимости права заключения договора на право размещения объектов нестационарной торговли</t>
  </si>
  <si>
    <t>32 1 01 10830</t>
  </si>
  <si>
    <t>Муниципальная программа «Развитие санаторно-курортного и туристского комплекса муниципального образования Славянский район»</t>
  </si>
  <si>
    <t>33 0 00 00000</t>
  </si>
  <si>
    <t>Основные мероприятия муниципальной программы «Развитие санаторно-курортного и туристского комплекса муниципального образования Славянский район»</t>
  </si>
  <si>
    <t>33 1 00 00000</t>
  </si>
  <si>
    <t>Обеспечение реализации мероприятий по развитию санаторно-курортного и туристского комплекса</t>
  </si>
  <si>
    <t>33 1 01 00000</t>
  </si>
  <si>
    <t>Мероприятия по развитию санаторно-курортного и туристского комплекса</t>
  </si>
  <si>
    <t>33 1 01 10510</t>
  </si>
  <si>
    <t>Обеспечение деятельности представительных органов муниципального образования</t>
  </si>
  <si>
    <t>50 0 00 00000</t>
  </si>
  <si>
    <t>Обеспечение деятельности председателя представительного органа муниципального образования</t>
  </si>
  <si>
    <t>50 1 00 00000</t>
  </si>
  <si>
    <t>50 1 00 00190</t>
  </si>
  <si>
    <t>50 1 00 55492</t>
  </si>
  <si>
    <t>Обеспечение функционирования представительных органов муниципального образования</t>
  </si>
  <si>
    <t>50 2 00 00000</t>
  </si>
  <si>
    <t>50 2 00 00190</t>
  </si>
  <si>
    <t>Обеспечение деятельности высшего должностного лица субъекта Российской Федерации и муниципального образования</t>
  </si>
  <si>
    <t>52 0 00 00000</t>
  </si>
  <si>
    <t>Высшее должностное лицо муниципального образования</t>
  </si>
  <si>
    <t>52 1 00 00000</t>
  </si>
  <si>
    <t>52 1 00 00190</t>
  </si>
  <si>
    <t>52 1 00 55492</t>
  </si>
  <si>
    <t>Обеспечение деятельности администрации муниципального образования</t>
  </si>
  <si>
    <t>53 0 00 00000</t>
  </si>
  <si>
    <t>Обеспечение функционирования администрации муниципального образования</t>
  </si>
  <si>
    <t>53 1 00 00000</t>
  </si>
  <si>
    <t>53 1 00 00190</t>
  </si>
  <si>
    <t>53 1 00 20590</t>
  </si>
  <si>
    <t>53 1 00 55492</t>
  </si>
  <si>
    <t>53 2 00 00000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</si>
  <si>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</si>
  <si>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53 2 00 51200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</si>
  <si>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</si>
  <si>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53 2 00 60870</t>
  </si>
  <si>
    <t>Финансовое обеспечение непредвиденных расходов</t>
  </si>
  <si>
    <t>53 3 00 00000</t>
  </si>
  <si>
    <t>53 3 00 20590</t>
  </si>
  <si>
    <t>Реализация муниципальных функций, связанных с муниципальным управлением</t>
  </si>
  <si>
    <t>53 4 00 00000</t>
  </si>
  <si>
    <t>Прочие обязательства муниципального образования</t>
  </si>
  <si>
    <t>53 4 00 10040</t>
  </si>
  <si>
    <t>Дополнительное материальное обеспечение к пенсии</t>
  </si>
  <si>
    <t>53 4 00 40010</t>
  </si>
  <si>
    <t>Обеспечение хозяйственного обслуживания</t>
  </si>
  <si>
    <t>53 5 00 00000</t>
  </si>
  <si>
    <t>53 5 00 00590</t>
  </si>
  <si>
    <t>53 6 00 00000</t>
  </si>
  <si>
    <t>Расходы на обеспечение проведения выборов и референдумов</t>
  </si>
  <si>
    <t>53 6 00 10590</t>
  </si>
  <si>
    <t>Исполнение судебных актов</t>
  </si>
  <si>
    <t>53 8 00 00000</t>
  </si>
  <si>
    <t>Исполнение судебных актов и мировых соглашений органами местного самоуправления</t>
  </si>
  <si>
    <t>53 8 00 09040</t>
  </si>
  <si>
    <t xml:space="preserve">Обеспечение деятельности подведомственных учреждений </t>
  </si>
  <si>
    <t>53 9 00 00000</t>
  </si>
  <si>
    <t>53 9 00 00590</t>
  </si>
  <si>
    <t>Управление имуществом муниципального образования</t>
  </si>
  <si>
    <t>54 0 00 00000</t>
  </si>
  <si>
    <t>Мероприятия в рамках управления имуществом муниципального образования</t>
  </si>
  <si>
    <t>54 1 00 00000</t>
  </si>
  <si>
    <t>54 1 00 00190</t>
  </si>
  <si>
    <t>Содержание и обслуживание казны муниципального образования</t>
  </si>
  <si>
    <t>54 1 00 10010</t>
  </si>
  <si>
    <t>Управление государственным и муниципальным имуществом, связанное с оценкой недвижимости, признанием прав и регулирование отношений государственной и муниципальной собственности</t>
  </si>
  <si>
    <t>54 1 00 10020</t>
  </si>
  <si>
    <t>54 1 00 20590</t>
  </si>
  <si>
    <t>54 1 00 55492</t>
  </si>
  <si>
    <t>Обеспечение безопасности населения</t>
  </si>
  <si>
    <t>55 0 00 00000</t>
  </si>
  <si>
    <t>Мероприятия по предупреждению и ликвидации последствий чрезвычайных ситуаций и стихийных бедствий природного и техногенного характера</t>
  </si>
  <si>
    <t>55 1 00 00000</t>
  </si>
  <si>
    <t>55 1 00 20590</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</si>
  <si>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</si>
  <si>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55 1 00 60070</t>
  </si>
  <si>
    <t>Осуществление отдельных государственных полномочий Краснодарского края по формированию и утверждению списков граждан Российской Федерации, пострадавших в результате чрезвычайных ситуаций регионального и межмуниципального характера на территории Краснодарского края, и членов семей граждан Российской Федерации, погибших (умерших) в результате этих чрезвычайных ситуаций</t>
  </si>
  <si>
    <t>55 1 00 62600</t>
  </si>
  <si>
    <t>Пожарная безопасность поселений</t>
  </si>
  <si>
    <t>55 7 00 00000</t>
  </si>
  <si>
    <t>55 7 00 20590</t>
  </si>
  <si>
    <t>Экономическое развитие и инновационная экономика</t>
  </si>
  <si>
    <t>57 0 00 00000</t>
  </si>
  <si>
    <t>Мероприятия в области дорожного хозяйства</t>
  </si>
  <si>
    <t>57 2 00 00000</t>
  </si>
  <si>
    <t>57 2 00 20590</t>
  </si>
  <si>
    <t>Обеспечение реализации функций в области строительства, архитектуры и градостроительства</t>
  </si>
  <si>
    <t>57 4 00 00000</t>
  </si>
  <si>
    <t>57 4 00 00190</t>
  </si>
  <si>
    <t>57 4 00 55492</t>
  </si>
  <si>
    <t>57 5 00 00000</t>
  </si>
  <si>
    <t>57 5 00 00590</t>
  </si>
  <si>
    <t>Поддержка коммунального хозяйства</t>
  </si>
  <si>
    <t>60 0 00 00000</t>
  </si>
  <si>
    <t>Развитие канализации</t>
  </si>
  <si>
    <t>60 1 00 00000</t>
  </si>
  <si>
    <t>Организация водоотведения</t>
  </si>
  <si>
    <t>60 1 00 S0310</t>
  </si>
  <si>
    <t>Водоснабжение населенных пунктов</t>
  </si>
  <si>
    <t>60 2 00 00000</t>
  </si>
  <si>
    <t>60 2 00 20590</t>
  </si>
  <si>
    <t>Мероприятия в области коммунального хозяйства</t>
  </si>
  <si>
    <t>60 5 00 00000</t>
  </si>
  <si>
    <t>60 5 00 20590</t>
  </si>
  <si>
    <t>Организация благоустройства</t>
  </si>
  <si>
    <t>61 0 00 00000</t>
  </si>
  <si>
    <t>Организация сбора и вывоза бытовых отходов и мусора</t>
  </si>
  <si>
    <t>61 4 00 00000</t>
  </si>
  <si>
    <t>Мероприятия по организации деятельности по накоплению (в том числе раздельному накоплению), сбору и транспортированию твердых коммунальных отходов, в том числе по созданию и содержанию мест (площадок) накопления твердых коммунальных отходов</t>
  </si>
  <si>
    <t>61 4 00 10340</t>
  </si>
  <si>
    <t>Водоотведение сточных вод</t>
  </si>
  <si>
    <t>61 7 00 00000</t>
  </si>
  <si>
    <t>61 7 00 20590</t>
  </si>
  <si>
    <t>Обеспечение деятельности контрольно-счетной палаты Славянского района</t>
  </si>
  <si>
    <t>63 0 00 00000</t>
  </si>
  <si>
    <t>Руководитель контрольно-счетной палаты Славянского района</t>
  </si>
  <si>
    <t>63 1 00 00000</t>
  </si>
  <si>
    <t>63 1 00 00190</t>
  </si>
  <si>
    <t>Контрольно-счетная палата Славянского района</t>
  </si>
  <si>
    <t>63 2 00 00000</t>
  </si>
  <si>
    <t>63 2 00 00190</t>
  </si>
  <si>
    <t>Непрограммные направления деятельности органов местного самоуправления</t>
  </si>
  <si>
    <t>99 0 00 00000</t>
  </si>
  <si>
    <t>Непрограммные расходы</t>
  </si>
  <si>
    <t>99 9 00 00000</t>
  </si>
  <si>
    <t>Муниципальные гарантии муниципального образования Славянский район</t>
  </si>
  <si>
    <t>99 9 00 10360</t>
  </si>
  <si>
    <t>Финансовое обеспечение затрат в рамках мер по предупреждению банкротства и восстановлению платежеспособности муниципальных унитарных предприятий</t>
  </si>
  <si>
    <t>99 9 00 11190</t>
  </si>
  <si>
    <t>99 9 00 20590</t>
  </si>
  <si>
    <t>99 9 00 40440</t>
  </si>
  <si>
    <t>Средства резервного фонда администрации Краснодарского края</t>
  </si>
  <si>
    <t>99 9 00 62590</t>
  </si>
  <si>
    <t>Размещение и питание граждан Российской Федерации, иностранных граждан и лиц без гражданства, постоянно проживающих на территориях Украины, Донецкой Народной Республики, Луганской Народной Республики, Запорожской области, Херсонской области, вынужденно покинувших жилые помещения и находившихся в пунктах временного размещения и питания на территории Краснодарского края</t>
  </si>
  <si>
    <t>99 9 00 63690</t>
  </si>
  <si>
    <t>Резервный фонд администрации Краснодарского края</t>
  </si>
  <si>
    <t>99 9 00 S2400</t>
  </si>
  <si>
    <t>ВЕДОМСТВЕННАЯ СТРУКТУРА</t>
  </si>
  <si>
    <t>Бюджетная классификация</t>
  </si>
  <si>
    <t>2025 год</t>
  </si>
  <si>
    <t>2026 год</t>
  </si>
  <si>
    <t>2027 год</t>
  </si>
  <si>
    <t>Вед</t>
  </si>
  <si>
    <t>РЗ</t>
  </si>
  <si>
    <t>ПР</t>
  </si>
  <si>
    <t>1.</t>
  </si>
  <si>
    <t>Совет муниципального образования Славянский район</t>
  </si>
  <si>
    <t>2.</t>
  </si>
  <si>
    <t>Администрация муниципального образования Славянский район</t>
  </si>
  <si>
    <t>Предоставление мер государственной поддержки детям из числа детей-сирот и детей, оставшихся без попечения родителей, и лицам из их числа</t>
  </si>
  <si>
    <t>Повышение инженерно-технической защищенности социально значимых объектов, а также информационно-пропагандистское сопровождение антитеррористической деятельности на территории МО Славянский район</t>
  </si>
  <si>
    <t xml:space="preserve">Обеспечение деятельности администрации муниципального образования </t>
  </si>
  <si>
    <t>Гармонизация межнациональных отношений и укрепление единства российской нации в муниципальном образовании Славянский район</t>
  </si>
  <si>
    <t>Обеспечение реализации мероприятий по гармонизации межнациональных отношений и укреплению единства российской нации в муниципальном образовании Славянский район</t>
  </si>
  <si>
    <t>Мероприятия по гармонизации межнациональных отношений и укреплению единства российской нации в муниципальном образовании Славянский район</t>
  </si>
  <si>
    <t>Информирование населения через средства массовой информации о деятельности органов местного самоуправления</t>
  </si>
  <si>
    <t>Обеспечение деятельности подведомственных учреждений</t>
  </si>
  <si>
    <t>Управление муниципальным имуществом, связанное с оценкой недвижимости, признанием прав и регулирование отношений муниципальной собственности</t>
  </si>
  <si>
    <t>Защита населения и территории от чрезвычайных ситуации природного и техногенного характера, пожарная безопасность</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</si>
  <si>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t>
  </si>
  <si>
    <t>18 2 01 81650</t>
  </si>
  <si>
    <t>Управление государственным и муниципальным имуществом, связанное с оценкой недвижимости, признанием прав и регулирование отношений по государственной и муниципальной собственности</t>
  </si>
  <si>
    <t>Осуществление полномочия по формированию списков семей и граждан, жилые помещения которых утрачены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КК</t>
  </si>
  <si>
    <t>Муниципальная программа "Развитие образования"</t>
  </si>
  <si>
    <t>Развитие сети и инфраструктуры образовательных организаций, обеспечивающих доступ населения МО Славянский район к качественным услугам дошкольного образования детей</t>
  </si>
  <si>
    <t>Строительство детского сада на 320 мест в г.Славянске-на-Кубани в границах улиц Щорса-Казачья-Проточная</t>
  </si>
  <si>
    <t>Молодежная политика</t>
  </si>
  <si>
    <t>Развитие общего образования</t>
  </si>
  <si>
    <t>Другие вопросы в области культуры, кинематографии</t>
  </si>
  <si>
    <t>Муниципальная программа "Развитие общественной инфраструктуры муниципального значения"</t>
  </si>
  <si>
    <t>Основные мероприятия муниципальной программы "Развитие общественной инфраструктуры муниципального значения"</t>
  </si>
  <si>
    <t>Муниципальная программа "Жилище"</t>
  </si>
  <si>
    <t>05 5 01 C0820</t>
  </si>
  <si>
    <t>Физическая культура и спорт</t>
  </si>
  <si>
    <t xml:space="preserve">Физическая культура </t>
  </si>
  <si>
    <t>Строительство объектов социального и производственного комплексов, в том числе объектов общегражданского назначения, жилья, инфрастуктуры</t>
  </si>
  <si>
    <t>Средства массовой информации</t>
  </si>
  <si>
    <t>Телевидение и радиовещание</t>
  </si>
  <si>
    <t>Межбюджетные трансферты общего характера бюджетам бюджетной системы Российской Федерации</t>
  </si>
  <si>
    <t>Муниципальная программа "Развитие гражданского общества в муниципальном образовании Славянский район"</t>
  </si>
  <si>
    <t>3.</t>
  </si>
  <si>
    <t>Финансовое управление администрации муниципального образования Славянский район</t>
  </si>
  <si>
    <t>4.</t>
  </si>
  <si>
    <t>Контрольно-счетная палата муниципального образования Славянский район</t>
  </si>
  <si>
    <t>5.</t>
  </si>
  <si>
    <t>Управление архитектуры администрации муниципального образования Славянский район</t>
  </si>
  <si>
    <t>6.</t>
  </si>
  <si>
    <t>Управление по муниципальному имуществу и земельным отношениям администрации муниципального образования Славянский район</t>
  </si>
  <si>
    <t>7.</t>
  </si>
  <si>
    <t>Управление образования администрации муниципального образования Славянский район</t>
  </si>
  <si>
    <t>Создание условий для содержания детей дошкольного возраста в муниципальных образовательных организациях (приобретение движимого имущества, необходимого для обеспечения функционирования вновь созданных и (или) создаваемых мест в муниципальных образовательных организациях, в том числе для размещения детей в возрасте до 3 лет)</t>
  </si>
  <si>
    <t xml:space="preserve">Комплексные меры по усилению борьбы с терроризмом </t>
  </si>
  <si>
    <t>02 2 02 L3042</t>
  </si>
  <si>
    <t>Муниципальная программа "Дети Кубани"</t>
  </si>
  <si>
    <t>05 1 01 S0590</t>
  </si>
  <si>
    <t xml:space="preserve"> Комплексные меры по усилению борьбы с терроризмом   
</t>
  </si>
  <si>
    <t xml:space="preserve">Развитие дошкольного образования </t>
  </si>
  <si>
    <t>Развитие современных механизмов, содержания и технологий дошкольного образования</t>
  </si>
  <si>
    <t>8.</t>
  </si>
  <si>
    <t>Управление культуры администрации муниципального образования Славянский район</t>
  </si>
  <si>
    <t>Муниципальная программа «Развитие культуры»</t>
  </si>
  <si>
    <t>08 0 00 00000</t>
  </si>
  <si>
    <t>08 5 00 00000</t>
  </si>
  <si>
    <t>08 5 01 S0640</t>
  </si>
  <si>
    <t>Реализация механизмов оценки и обеспечения качества образования  и отдельных мероприятий программы</t>
  </si>
  <si>
    <t>02 4 02 09020</t>
  </si>
  <si>
    <t>Повышение уровня доступности приоритетных объектов и услуг в приоритетных сферах жизнедеятельности инвалидов и других маломобильных групп населения в МО Славянский район</t>
  </si>
  <si>
    <t>04 1 01 10920</t>
  </si>
  <si>
    <t>08 2 01 62980</t>
  </si>
  <si>
    <t>Обеспечение деятельности муниципальных музеев</t>
  </si>
  <si>
    <t>Обеспечение деятельности МАУ «Межпоселенческий центр методического и технического обслуживания учреждений культуры»</t>
  </si>
  <si>
    <t>9.</t>
  </si>
  <si>
    <t>Управление по физической культуре и спорту администрации муниципального образования Славянский район</t>
  </si>
  <si>
    <t xml:space="preserve">Содействие субъектам физической культуры и спорта и развитие физической культуры и массового спорта </t>
  </si>
  <si>
    <t>Муниципальная программа "Развитие физической культуры и спорта"</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</si>
  <si>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</si>
  <si>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09 2 01 60820</t>
  </si>
  <si>
    <t>10.</t>
  </si>
  <si>
    <t>Управление по делам молодежи администрации муниципального образования Славянский район</t>
  </si>
  <si>
    <t>11.</t>
  </si>
  <si>
    <t xml:space="preserve">начальник  финансового управления                                                      </t>
  </si>
  <si>
    <t xml:space="preserve">В.П. Пахарь </t>
  </si>
  <si>
    <t>05 5 01 69210</t>
  </si>
  <si>
    <t>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</si>
  <si>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15 1 05 S1210</t>
  </si>
  <si>
    <t>15 1 06 S1200</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</si>
  <si>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t>
  </si>
  <si>
    <t>Строительство, реконструкция (в том числе реконструкция объектов незавершенного строительства), техническое перевооружение, приобретение объектов общего образования</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</si>
  <si>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</si>
  <si>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Мероприятия муниципальной программы "Доступная среда"</t>
  </si>
  <si>
    <t>Приложение 5</t>
  </si>
  <si>
    <t>бюджетов на 2025 год и плановый период 2026 и 2027 годов</t>
  </si>
  <si>
    <t>Приложение 7</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</si>
  <si>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бюджета Краснодарского края</t>
  </si>
  <si>
    <t>Муниципальная программа «Комплексные меры по усилению минимизации угроз терроризма и профилактике правонарушений в муниципальном образовании Славянский район»</t>
  </si>
  <si>
    <t>Основные мероприятия муниципальной программы  «Комплексные меры по усилению минимизации угроз терроризма и профилактике правонарушений в муниципальном образовании Славянский район»</t>
  </si>
  <si>
    <t>расходов бюджета муниципального образования Славянский район на 2025 год и плановый период 2026 и 2027 годов</t>
  </si>
  <si>
    <t>16 2 01 9Д070</t>
  </si>
  <si>
    <t>05 9 00 00000</t>
  </si>
  <si>
    <t>05 9 01 00000</t>
  </si>
  <si>
    <t>Обеспечение отдыха и оздоровления детей в муниципальном образовании Славянский район</t>
  </si>
  <si>
    <t>Мероприятия направленные на обеспечение отдыха и оздоровления детей в муниципальном образовании Славянский район</t>
  </si>
  <si>
    <t>Реализация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</si>
  <si>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05 9 01 S4940</t>
  </si>
  <si>
    <t>09 3 01 L7530</t>
  </si>
  <si>
    <t>Закупка и монтаж оборудования для создания "умных" спортивных площадок</t>
  </si>
  <si>
    <t xml:space="preserve">к решению 60 сессии Совета </t>
  </si>
  <si>
    <t>от 18.12.2024  № 3</t>
  </si>
  <si>
    <t>Наименование программы (мероприятия программы)</t>
  </si>
  <si>
    <t>Информация об объёме бюджетных ассигнований</t>
  </si>
  <si>
    <t>на реализацию муниципальным программ  муниципального образования</t>
  </si>
  <si>
    <t xml:space="preserve"> Славянский район  </t>
  </si>
  <si>
    <t xml:space="preserve">  на 2025 год и  плановый период 2026 и 2027 годов</t>
  </si>
  <si>
    <t xml:space="preserve">                                           в редакции Решения 60 Сессии Совета муниципального образования Славянский район от 18.12.2024 №3</t>
  </si>
  <si>
    <t xml:space="preserve">Целевая статья расходов </t>
  </si>
  <si>
    <t xml:space="preserve">2026 год </t>
  </si>
  <si>
    <t xml:space="preserve">        Заместитель главы, муниципального образования Славянский район, </t>
  </si>
  <si>
    <t xml:space="preserve">     начальник финансового управления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</si>
</sst>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 #,##0.00_р_._-;\-* #,##0.00_р_._-;_-* &quot;-&quot;??_р_._-;_-@_-"/>
    <numFmt numFmtId="165" formatCode="_-* #\ ##0.00_р_._-;\-* #\ ##0.00_р_._-;_-* &quot;-&quot;??_р_._-;_-@_-"/>
    <numFmt numFmtId="166" formatCode="_-* #\ ##0.0_р_._-;\-* #\ ##0.0_р_._-;_-* &quot;-&quot;??_р_._-;_-@_-"/>
    <numFmt numFmtId="167" formatCode="000"/>
    <numFmt numFmtId="168" formatCode="00"/>
    <numFmt numFmtId="169" formatCode="0000000"/>
    <numFmt numFmtId="170" formatCode="00\ 0\ 0000"/>
    <numFmt numFmtId="171" formatCode="#\ ##0.0"/>
    <numFmt numFmtId="172" formatCode="#\ ##0"/>
    <numFmt numFmtId="173" formatCode="_-* #,##0.0_р_._-;\-* #,##0.0_р_._-;_-* &quot;-&quot;??_р_._-;_-@_-"/>
    <numFmt numFmtId="174" formatCode="_-* #,##0.0_р_._-;\-* #,##0.0_р_._-;_-* &quot;-&quot;?_р_._-;_-@_-"/>
  </numFmts>
  <fonts count="15">
    <font>
      <sz val="11"/>
      <color theme="1"/>
      <name val="Calibri"/>
      <charset val="134"/>
      <scheme val="minor"/>
    </font>
    <font>
      <sz val="12"/>
      <name val="Times New Roman"/>
      <family val="1"/>
      <charset val="204"/>
    </font>
    <font>
      <sz val="12"/>
      <color rgb="FFFF0000"/>
      <name val="Times New Roman"/>
      <family val="1"/>
      <charset val="204"/>
    </font>
    <font>
      <sz val="12"/>
      <name val="Times New Roman"/>
      <family val="1"/>
      <charset val="204"/>
    </font>
    <font>
      <sz val="14"/>
      <name val="Times New Roman"/>
      <family val="1"/>
      <charset val="204"/>
    </font>
    <font>
      <b/>
      <sz val="12"/>
      <name val="Times New Roman"/>
      <family val="1"/>
      <charset val="204"/>
    </font>
    <font>
      <sz val="14"/>
      <color rgb="FFFF0000"/>
      <name val="Times New Roman"/>
      <family val="1"/>
      <charset val="204"/>
    </font>
    <font>
      <sz val="11"/>
      <name val="Calibri"/>
      <family val="2"/>
      <charset val="204"/>
      <scheme val="minor"/>
    </font>
    <font>
      <b/>
      <sz val="14"/>
      <name val="Times New Roman"/>
      <family val="1"/>
      <charset val="204"/>
    </font>
    <font>
      <sz val="14"/>
      <color theme="1"/>
      <name val="Times New Roman"/>
      <family val="1"/>
      <charset val="204"/>
    </font>
    <font>
      <sz val="10"/>
      <name val="Arial"/>
      <family val="2"/>
      <charset val="204"/>
    </font>
    <font>
      <sz val="11"/>
      <color theme="1"/>
      <name val="Calibri"/>
      <family val="2"/>
      <charset val="204"/>
      <scheme val="minor"/>
    </font>
    <font>
      <sz val="12"/>
      <name val="Times New Roman"/>
      <family val="1"/>
      <charset val="204"/>
    </font>
    <font>
      <b/>
      <sz val="16"/>
      <name val="Times New Roman"/>
      <family val="1"/>
      <charset val="204"/>
    </font>
    <font>
      <sz val="14"/>
      <color theme="1"/>
      <name val="Calibri"/>
      <family val="2"/>
      <charset val="204"/>
      <scheme val="minor"/>
    </font>
  </fonts>
  <fills count="5">
    <fill>
      <patternFill patternType="none"/>
    </fill>
    <fill>
      <patternFill patternType="gray125"/>
    </fill>
    <fill>
      <patternFill patternType="solid">
        <fgColor rgb="FFC00000"/>
        <bgColor indexed="64"/>
      </patternFill>
    </fill>
    <fill>
      <patternFill patternType="solid">
        <fgColor rgb="FFFF0000"/>
        <bgColor indexed="64"/>
      </patternFill>
    </fill>
    <fill>
      <patternFill patternType="solid">
        <fgColor theme="0"/>
        <bgColor indexed="64"/>
      </patternFill>
    </fill>
  </fills>
  <borders count="8">
    <border>
      <left/>
      <right/>
      <top/>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right/>
      <top/>
      <bottom style="hair">
        <color auto="1"/>
      </bottom>
      <diagonal/>
    </border>
  </borders>
  <cellStyleXfs count="4">
    <xf numFmtId="0" fontId="0" fillId="0" borderId="0"/>
    <xf numFmtId="165" fontId="11" fillId="0" borderId="0" applyFont="0" applyFill="0" applyBorder="0" applyAlignment="0" applyProtection="0"/>
    <xf numFmtId="0" fontId="10" fillId="0" borderId="0"/>
    <xf numFmtId="0" fontId="10" fillId="0" borderId="0"/>
  </cellStyleXfs>
  <cellXfs count="271">
    <xf numFmtId="0" fontId="0" fillId="0" borderId="0" xfId="0"/>
    <xf numFmtId="0" fontId="1" fillId="2" borderId="0" xfId="3" applyFont="1" applyFill="1" applyBorder="1"/>
    <xf numFmtId="0" fontId="2" fillId="0" borderId="0" xfId="3" applyFont="1" applyFill="1" applyBorder="1"/>
    <xf numFmtId="0" fontId="1" fillId="3" borderId="0" xfId="3" applyFont="1" applyFill="1" applyBorder="1"/>
    <xf numFmtId="0" fontId="3" fillId="0" borderId="0" xfId="3" applyFont="1" applyFill="1" applyBorder="1"/>
    <xf numFmtId="0" fontId="4" fillId="0" borderId="0" xfId="0" applyFont="1" applyFill="1" applyBorder="1"/>
    <xf numFmtId="0" fontId="1" fillId="0" borderId="0" xfId="3" applyFont="1" applyFill="1" applyBorder="1"/>
    <xf numFmtId="165" fontId="1" fillId="0" borderId="0" xfId="1" applyFont="1" applyFill="1" applyBorder="1"/>
    <xf numFmtId="2" fontId="1" fillId="0" borderId="0" xfId="3" applyNumberFormat="1" applyFont="1" applyFill="1" applyBorder="1" applyAlignment="1">
      <alignment vertical="center"/>
    </xf>
    <xf numFmtId="2" fontId="1" fillId="0" borderId="0" xfId="3" applyNumberFormat="1" applyFont="1" applyFill="1" applyBorder="1" applyAlignment="1">
      <alignment horizontal="right"/>
    </xf>
    <xf numFmtId="0" fontId="1" fillId="0" borderId="0" xfId="3" applyFont="1" applyFill="1" applyBorder="1" applyProtection="1">
      <protection hidden="1"/>
    </xf>
    <xf numFmtId="0" fontId="4" fillId="0" borderId="0" xfId="3" applyFont="1" applyFill="1" applyBorder="1" applyAlignment="1" applyProtection="1">
      <protection hidden="1"/>
    </xf>
    <xf numFmtId="0" fontId="4" fillId="0" borderId="0" xfId="3" applyFont="1" applyFill="1" applyBorder="1" applyAlignment="1" applyProtection="1">
      <alignment horizontal="center"/>
      <protection hidden="1"/>
    </xf>
    <xf numFmtId="165" fontId="4" fillId="0" borderId="0" xfId="1" applyFont="1" applyFill="1" applyBorder="1" applyAlignment="1" applyProtection="1">
      <alignment horizontal="center"/>
      <protection hidden="1"/>
    </xf>
    <xf numFmtId="0" fontId="1" fillId="0" borderId="0" xfId="3" applyNumberFormat="1" applyFont="1" applyFill="1" applyBorder="1" applyAlignment="1" applyProtection="1">
      <protection hidden="1"/>
    </xf>
    <xf numFmtId="0" fontId="1" fillId="0" borderId="1" xfId="3" applyNumberFormat="1" applyFont="1" applyFill="1" applyBorder="1" applyAlignment="1" applyProtection="1">
      <alignment horizontal="center" vertical="center"/>
      <protection hidden="1"/>
    </xf>
    <xf numFmtId="0" fontId="1" fillId="0" borderId="1" xfId="3" applyNumberFormat="1" applyFont="1" applyFill="1" applyBorder="1" applyAlignment="1" applyProtection="1">
      <alignment horizontal="center" vertical="center" wrapText="1"/>
      <protection hidden="1"/>
    </xf>
    <xf numFmtId="0" fontId="1" fillId="0" borderId="1" xfId="1" applyNumberFormat="1" applyFont="1" applyFill="1" applyBorder="1" applyAlignment="1" applyProtection="1">
      <alignment horizontal="center" vertical="center"/>
      <protection hidden="1"/>
    </xf>
    <xf numFmtId="0" fontId="5" fillId="0" borderId="1" xfId="3" applyNumberFormat="1" applyFont="1" applyFill="1" applyBorder="1" applyAlignment="1" applyProtection="1">
      <alignment horizontal="center"/>
      <protection hidden="1"/>
    </xf>
    <xf numFmtId="0" fontId="5" fillId="0" borderId="1" xfId="3" applyNumberFormat="1" applyFont="1" applyFill="1" applyBorder="1" applyAlignment="1" applyProtection="1">
      <alignment horizontal="justify" vertical="center" wrapText="1"/>
      <protection hidden="1"/>
    </xf>
    <xf numFmtId="0" fontId="5" fillId="0" borderId="1" xfId="3" applyNumberFormat="1" applyFont="1" applyFill="1" applyBorder="1" applyAlignment="1" applyProtection="1">
      <alignment horizontal="center" vertical="center"/>
      <protection hidden="1"/>
    </xf>
    <xf numFmtId="167" fontId="5" fillId="0" borderId="1" xfId="3" applyNumberFormat="1" applyFont="1" applyFill="1" applyBorder="1" applyAlignment="1" applyProtection="1">
      <alignment vertical="center" wrapText="1"/>
      <protection hidden="1"/>
    </xf>
    <xf numFmtId="167" fontId="5" fillId="0" borderId="1" xfId="3" applyNumberFormat="1" applyFont="1" applyFill="1" applyBorder="1" applyAlignment="1" applyProtection="1">
      <alignment horizontal="center" vertical="center" wrapText="1"/>
      <protection hidden="1"/>
    </xf>
    <xf numFmtId="168" fontId="5" fillId="0" borderId="1" xfId="3" applyNumberFormat="1" applyFont="1" applyFill="1" applyBorder="1" applyAlignment="1" applyProtection="1">
      <alignment horizontal="center" vertical="center"/>
      <protection hidden="1"/>
    </xf>
    <xf numFmtId="169" fontId="5" fillId="0" borderId="1" xfId="3" applyNumberFormat="1" applyFont="1" applyFill="1" applyBorder="1" applyAlignment="1" applyProtection="1">
      <alignment horizontal="center" vertical="center"/>
      <protection hidden="1"/>
    </xf>
    <xf numFmtId="167" fontId="5" fillId="0" borderId="1" xfId="3" applyNumberFormat="1" applyFont="1" applyFill="1" applyBorder="1" applyAlignment="1" applyProtection="1">
      <alignment horizontal="center" vertical="center"/>
      <protection hidden="1"/>
    </xf>
    <xf numFmtId="166" fontId="5" fillId="0" borderId="1" xfId="1" applyNumberFormat="1" applyFont="1" applyFill="1" applyBorder="1" applyAlignment="1" applyProtection="1">
      <alignment horizontal="right" vertical="center"/>
      <protection hidden="1"/>
    </xf>
    <xf numFmtId="0" fontId="1" fillId="0" borderId="1" xfId="3" applyNumberFormat="1" applyFont="1" applyFill="1" applyBorder="1" applyAlignment="1" applyProtection="1">
      <protection hidden="1"/>
    </xf>
    <xf numFmtId="167" fontId="1" fillId="0" borderId="1" xfId="3" applyNumberFormat="1" applyFont="1" applyFill="1" applyBorder="1" applyAlignment="1" applyProtection="1">
      <alignment horizontal="justify" vertical="center" wrapText="1"/>
      <protection hidden="1"/>
    </xf>
    <xf numFmtId="167" fontId="1" fillId="0" borderId="1" xfId="3" applyNumberFormat="1" applyFont="1" applyFill="1" applyBorder="1" applyAlignment="1" applyProtection="1">
      <alignment horizontal="center" vertical="center" wrapText="1"/>
      <protection hidden="1"/>
    </xf>
    <xf numFmtId="168" fontId="1" fillId="0" borderId="1" xfId="3" applyNumberFormat="1" applyFont="1" applyFill="1" applyBorder="1" applyAlignment="1" applyProtection="1">
      <alignment horizontal="center" vertical="center"/>
      <protection hidden="1"/>
    </xf>
    <xf numFmtId="169" fontId="1" fillId="0" borderId="1" xfId="3" applyNumberFormat="1" applyFont="1" applyFill="1" applyBorder="1" applyAlignment="1" applyProtection="1">
      <alignment horizontal="center" vertical="center"/>
      <protection hidden="1"/>
    </xf>
    <xf numFmtId="167" fontId="1" fillId="0" borderId="1" xfId="3" applyNumberFormat="1" applyFont="1" applyFill="1" applyBorder="1" applyAlignment="1" applyProtection="1">
      <alignment horizontal="center" vertical="center"/>
      <protection hidden="1"/>
    </xf>
    <xf numFmtId="166" fontId="1" fillId="0" borderId="1" xfId="1" applyNumberFormat="1" applyFont="1" applyFill="1" applyBorder="1" applyAlignment="1" applyProtection="1">
      <alignment horizontal="right" vertical="center"/>
      <protection hidden="1"/>
    </xf>
    <xf numFmtId="0" fontId="1" fillId="0" borderId="1" xfId="3" applyNumberFormat="1" applyFont="1" applyFill="1" applyBorder="1" applyAlignment="1" applyProtection="1">
      <alignment horizontal="center"/>
      <protection hidden="1"/>
    </xf>
    <xf numFmtId="167" fontId="5" fillId="0" borderId="1" xfId="3" applyNumberFormat="1" applyFont="1" applyFill="1" applyBorder="1" applyAlignment="1" applyProtection="1">
      <alignment horizontal="justify" vertical="center" wrapText="1"/>
      <protection hidden="1"/>
    </xf>
    <xf numFmtId="0" fontId="1" fillId="0" borderId="1" xfId="3" applyFont="1" applyFill="1" applyBorder="1" applyAlignment="1">
      <alignment horizontal="justify" vertical="center" wrapText="1"/>
    </xf>
    <xf numFmtId="0" fontId="1" fillId="0" borderId="1" xfId="0" applyFont="1" applyFill="1" applyBorder="1" applyAlignment="1">
      <alignment horizontal="justify" vertical="center" wrapText="1"/>
    </xf>
    <xf numFmtId="2" fontId="1" fillId="0" borderId="0" xfId="3" applyNumberFormat="1" applyFont="1" applyFill="1" applyBorder="1"/>
    <xf numFmtId="0" fontId="4" fillId="0" borderId="0" xfId="0" applyFont="1" applyFill="1" applyBorder="1" applyAlignment="1"/>
    <xf numFmtId="165" fontId="1" fillId="0" borderId="0" xfId="1" applyFont="1" applyFill="1" applyBorder="1" applyAlignment="1">
      <alignment horizontal="right"/>
    </xf>
    <xf numFmtId="2" fontId="1" fillId="0" borderId="0" xfId="3" applyNumberFormat="1" applyFont="1" applyFill="1" applyBorder="1" applyAlignment="1">
      <alignment vertical="top"/>
    </xf>
    <xf numFmtId="2" fontId="1" fillId="0" borderId="0" xfId="3" applyNumberFormat="1" applyFont="1" applyFill="1" applyBorder="1" applyAlignment="1">
      <alignment horizontal="right" vertical="top"/>
    </xf>
    <xf numFmtId="0" fontId="1" fillId="0" borderId="0" xfId="3" applyFont="1" applyFill="1" applyBorder="1" applyAlignment="1">
      <alignment vertical="top"/>
    </xf>
    <xf numFmtId="165" fontId="1" fillId="0" borderId="0" xfId="1" applyFont="1" applyFill="1" applyBorder="1" applyAlignment="1">
      <alignment vertical="center"/>
    </xf>
    <xf numFmtId="0" fontId="1" fillId="0" borderId="1" xfId="3" applyFont="1" applyFill="1" applyBorder="1" applyAlignment="1"/>
    <xf numFmtId="2" fontId="2" fillId="0" borderId="0" xfId="3" applyNumberFormat="1" applyFont="1" applyFill="1" applyBorder="1" applyAlignment="1">
      <alignment horizontal="right"/>
    </xf>
    <xf numFmtId="170" fontId="1" fillId="0" borderId="1" xfId="3" applyNumberFormat="1" applyFont="1" applyFill="1" applyBorder="1" applyAlignment="1" applyProtection="1">
      <alignment horizontal="center" vertical="center"/>
      <protection hidden="1"/>
    </xf>
    <xf numFmtId="166" fontId="1" fillId="0" borderId="1" xfId="1" applyNumberFormat="1" applyFont="1" applyFill="1" applyBorder="1" applyAlignment="1">
      <alignment horizontal="right" vertical="center"/>
    </xf>
    <xf numFmtId="0" fontId="3" fillId="0" borderId="1" xfId="3" applyNumberFormat="1" applyFont="1" applyFill="1" applyBorder="1" applyAlignment="1" applyProtection="1">
      <protection hidden="1"/>
    </xf>
    <xf numFmtId="167" fontId="3" fillId="0" borderId="1" xfId="3" applyNumberFormat="1" applyFont="1" applyFill="1" applyBorder="1" applyAlignment="1" applyProtection="1">
      <alignment horizontal="justify" vertical="center" wrapText="1"/>
      <protection hidden="1"/>
    </xf>
    <xf numFmtId="167" fontId="3" fillId="0" borderId="1" xfId="3" applyNumberFormat="1" applyFont="1" applyFill="1" applyBorder="1" applyAlignment="1" applyProtection="1">
      <alignment horizontal="center" vertical="center" wrapText="1"/>
      <protection hidden="1"/>
    </xf>
    <xf numFmtId="168" fontId="3" fillId="0" borderId="1" xfId="3" applyNumberFormat="1" applyFont="1" applyFill="1" applyBorder="1" applyAlignment="1" applyProtection="1">
      <alignment horizontal="center" vertical="center"/>
      <protection hidden="1"/>
    </xf>
    <xf numFmtId="169" fontId="3" fillId="0" borderId="1" xfId="3" applyNumberFormat="1" applyFont="1" applyFill="1" applyBorder="1" applyAlignment="1" applyProtection="1">
      <alignment horizontal="center" vertical="center"/>
      <protection hidden="1"/>
    </xf>
    <xf numFmtId="167" fontId="3" fillId="0" borderId="1" xfId="3" applyNumberFormat="1" applyFont="1" applyFill="1" applyBorder="1" applyAlignment="1" applyProtection="1">
      <alignment horizontal="center" vertical="center"/>
      <protection hidden="1"/>
    </xf>
    <xf numFmtId="166" fontId="3" fillId="0" borderId="1" xfId="1" applyNumberFormat="1" applyFont="1" applyFill="1" applyBorder="1" applyAlignment="1" applyProtection="1">
      <alignment horizontal="right" vertical="center"/>
      <protection hidden="1"/>
    </xf>
    <xf numFmtId="2" fontId="3" fillId="0" borderId="0" xfId="3" applyNumberFormat="1" applyFont="1" applyFill="1" applyBorder="1" applyAlignment="1">
      <alignment vertical="center"/>
    </xf>
    <xf numFmtId="167" fontId="1" fillId="0" borderId="1" xfId="3" applyNumberFormat="1" applyFont="1" applyFill="1" applyBorder="1" applyAlignment="1" applyProtection="1">
      <alignment horizontal="left" vertical="center" wrapText="1"/>
      <protection hidden="1"/>
    </xf>
    <xf numFmtId="2" fontId="1" fillId="0" borderId="0" xfId="1" applyNumberFormat="1" applyFont="1" applyFill="1" applyBorder="1" applyAlignment="1" applyProtection="1">
      <alignment horizontal="right" vertical="center"/>
      <protection hidden="1"/>
    </xf>
    <xf numFmtId="166" fontId="1" fillId="0" borderId="0" xfId="1" applyNumberFormat="1" applyFont="1" applyFill="1" applyBorder="1" applyAlignment="1" applyProtection="1">
      <alignment horizontal="right" vertical="center"/>
      <protection hidden="1"/>
    </xf>
    <xf numFmtId="165" fontId="1" fillId="0" borderId="3" xfId="1" applyFont="1" applyFill="1" applyBorder="1" applyAlignment="1" applyProtection="1">
      <alignment horizontal="right" vertical="center"/>
      <protection hidden="1"/>
    </xf>
    <xf numFmtId="2" fontId="1" fillId="0" borderId="0" xfId="3" applyNumberFormat="1" applyFont="1" applyFill="1" applyBorder="1" applyAlignment="1"/>
    <xf numFmtId="0" fontId="1" fillId="0" borderId="0" xfId="3" applyFont="1" applyFill="1" applyBorder="1" applyAlignment="1"/>
    <xf numFmtId="49" fontId="1" fillId="0" borderId="1" xfId="3" applyNumberFormat="1" applyFont="1" applyFill="1" applyBorder="1" applyAlignment="1" applyProtection="1">
      <alignment horizontal="justify" vertical="center" wrapText="1"/>
      <protection hidden="1"/>
    </xf>
    <xf numFmtId="165" fontId="1" fillId="0" borderId="1" xfId="1" applyFont="1" applyFill="1" applyBorder="1" applyAlignment="1" applyProtection="1">
      <alignment horizontal="right" vertical="center"/>
      <protection hidden="1"/>
    </xf>
    <xf numFmtId="167" fontId="1" fillId="0" borderId="1" xfId="3" applyNumberFormat="1" applyFont="1" applyFill="1" applyBorder="1" applyAlignment="1" applyProtection="1">
      <alignment horizontal="justify" vertical="top" wrapText="1"/>
      <protection hidden="1"/>
    </xf>
    <xf numFmtId="165" fontId="1" fillId="0" borderId="0" xfId="1" applyFont="1" applyFill="1" applyBorder="1" applyAlignment="1"/>
    <xf numFmtId="2" fontId="1" fillId="0" borderId="1" xfId="1" applyNumberFormat="1" applyFont="1" applyFill="1" applyBorder="1" applyAlignment="1" applyProtection="1">
      <alignment horizontal="right" vertical="center"/>
      <protection hidden="1"/>
    </xf>
    <xf numFmtId="0" fontId="1" fillId="0" borderId="1" xfId="2" applyNumberFormat="1" applyFont="1" applyFill="1" applyBorder="1" applyAlignment="1" applyProtection="1">
      <alignment horizontal="justify" vertical="center" wrapText="1"/>
      <protection hidden="1"/>
    </xf>
    <xf numFmtId="0" fontId="1" fillId="0" borderId="1" xfId="2" applyNumberFormat="1" applyFont="1" applyFill="1" applyBorder="1" applyAlignment="1" applyProtection="1">
      <alignment horizontal="left" vertical="top" wrapText="1"/>
      <protection hidden="1"/>
    </xf>
    <xf numFmtId="0" fontId="5" fillId="0" borderId="1" xfId="3" applyNumberFormat="1" applyFont="1" applyFill="1" applyBorder="1" applyAlignment="1" applyProtection="1">
      <protection hidden="1"/>
    </xf>
    <xf numFmtId="0" fontId="5" fillId="0" borderId="0" xfId="3" applyNumberFormat="1" applyFont="1" applyFill="1" applyBorder="1" applyAlignment="1" applyProtection="1">
      <protection hidden="1"/>
    </xf>
    <xf numFmtId="167" fontId="5" fillId="0" borderId="0" xfId="3" applyNumberFormat="1" applyFont="1" applyFill="1" applyBorder="1" applyAlignment="1" applyProtection="1">
      <alignment horizontal="justify" vertical="center" wrapText="1"/>
      <protection hidden="1"/>
    </xf>
    <xf numFmtId="167" fontId="1" fillId="0" borderId="0" xfId="3" applyNumberFormat="1" applyFont="1" applyFill="1" applyBorder="1" applyAlignment="1" applyProtection="1">
      <alignment horizontal="center" vertical="center" wrapText="1"/>
      <protection hidden="1"/>
    </xf>
    <xf numFmtId="168" fontId="1" fillId="0" borderId="0" xfId="3" applyNumberFormat="1" applyFont="1" applyFill="1" applyBorder="1" applyAlignment="1" applyProtection="1">
      <alignment horizontal="center" vertical="center"/>
      <protection hidden="1"/>
    </xf>
    <xf numFmtId="169" fontId="1" fillId="0" borderId="0" xfId="3" applyNumberFormat="1" applyFont="1" applyFill="1" applyBorder="1" applyAlignment="1" applyProtection="1">
      <alignment horizontal="center" vertical="center"/>
      <protection hidden="1"/>
    </xf>
    <xf numFmtId="167" fontId="1" fillId="0" borderId="0" xfId="3" applyNumberFormat="1" applyFont="1" applyFill="1" applyBorder="1" applyAlignment="1" applyProtection="1">
      <alignment horizontal="center" vertical="center"/>
      <protection hidden="1"/>
    </xf>
    <xf numFmtId="165" fontId="4" fillId="0" borderId="0" xfId="1" applyFont="1" applyFill="1" applyBorder="1" applyAlignment="1" applyProtection="1">
      <alignment horizontal="right" vertical="center" wrapText="1"/>
      <protection hidden="1"/>
    </xf>
    <xf numFmtId="171" fontId="4" fillId="0" borderId="0" xfId="3" applyNumberFormat="1" applyFont="1" applyFill="1" applyBorder="1" applyAlignment="1" applyProtection="1">
      <alignment horizontal="right" vertical="center" wrapText="1"/>
      <protection hidden="1"/>
    </xf>
    <xf numFmtId="0" fontId="4" fillId="0" borderId="0" xfId="0" applyFont="1" applyFill="1"/>
    <xf numFmtId="0" fontId="4" fillId="0" borderId="0" xfId="0" applyFont="1" applyFill="1" applyAlignment="1">
      <alignment wrapText="1"/>
    </xf>
    <xf numFmtId="0" fontId="7" fillId="0" borderId="0" xfId="0" applyFont="1" applyFill="1"/>
    <xf numFmtId="0" fontId="7" fillId="0" borderId="0" xfId="0" applyFont="1" applyFill="1" applyAlignment="1"/>
    <xf numFmtId="171" fontId="4" fillId="0" borderId="0" xfId="0" applyNumberFormat="1" applyFont="1" applyFill="1" applyBorder="1"/>
    <xf numFmtId="2" fontId="4" fillId="0" borderId="0" xfId="0" applyNumberFormat="1" applyFont="1" applyFill="1" applyBorder="1" applyAlignment="1">
      <alignment vertical="center"/>
    </xf>
    <xf numFmtId="2" fontId="4" fillId="0" borderId="0" xfId="0" applyNumberFormat="1" applyFont="1" applyFill="1" applyBorder="1" applyAlignment="1">
      <alignment horizontal="right"/>
    </xf>
    <xf numFmtId="0" fontId="4" fillId="0" borderId="0" xfId="0" applyFont="1" applyFill="1" applyBorder="1" applyAlignment="1">
      <alignment horizontal="right"/>
    </xf>
    <xf numFmtId="2" fontId="0" fillId="0" borderId="0" xfId="0" applyNumberFormat="1" applyFill="1" applyAlignment="1">
      <alignment vertical="center"/>
    </xf>
    <xf numFmtId="2" fontId="0" fillId="0" borderId="0" xfId="0" applyNumberFormat="1" applyFill="1" applyAlignment="1">
      <alignment horizontal="right"/>
    </xf>
    <xf numFmtId="0" fontId="0" fillId="0" borderId="0" xfId="0" applyFill="1"/>
    <xf numFmtId="0" fontId="4" fillId="0" borderId="0" xfId="0" applyFont="1" applyFill="1" applyAlignment="1">
      <alignment horizontal="right"/>
    </xf>
    <xf numFmtId="0" fontId="4" fillId="0" borderId="0" xfId="0" applyFont="1" applyFill="1" applyAlignment="1">
      <alignment horizontal="right" wrapText="1"/>
    </xf>
    <xf numFmtId="0" fontId="1" fillId="0" borderId="0" xfId="3" applyFont="1" applyFill="1" applyBorder="1" applyAlignment="1">
      <alignment horizontal="center" vertical="center"/>
    </xf>
    <xf numFmtId="171" fontId="1" fillId="0" borderId="0" xfId="3" applyNumberFormat="1" applyFont="1" applyFill="1" applyBorder="1" applyAlignment="1">
      <alignment horizontal="right"/>
    </xf>
    <xf numFmtId="0" fontId="1" fillId="0" borderId="0" xfId="3" applyFont="1" applyFill="1" applyBorder="1" applyAlignment="1">
      <alignment horizontal="right"/>
    </xf>
    <xf numFmtId="0" fontId="4" fillId="0" borderId="0" xfId="3" applyFont="1" applyFill="1" applyBorder="1" applyAlignment="1" applyProtection="1">
      <alignment horizontal="right"/>
      <protection hidden="1"/>
    </xf>
    <xf numFmtId="171" fontId="1" fillId="0" borderId="0" xfId="3" applyNumberFormat="1" applyFont="1" applyFill="1" applyBorder="1" applyAlignment="1" applyProtection="1">
      <alignment horizontal="right"/>
      <protection hidden="1"/>
    </xf>
    <xf numFmtId="0" fontId="1" fillId="0" borderId="1" xfId="0" applyFont="1" applyFill="1" applyBorder="1" applyAlignment="1">
      <alignment horizontal="center" vertical="center" wrapText="1"/>
    </xf>
    <xf numFmtId="166" fontId="5" fillId="0" borderId="1" xfId="1" applyNumberFormat="1" applyFont="1" applyFill="1" applyBorder="1" applyAlignment="1">
      <alignment horizontal="center" vertical="center"/>
    </xf>
    <xf numFmtId="0" fontId="5" fillId="0" borderId="1" xfId="3" applyNumberFormat="1" applyFont="1" applyFill="1" applyBorder="1" applyAlignment="1" applyProtection="1">
      <alignment horizontal="center" vertical="center" wrapText="1"/>
      <protection hidden="1"/>
    </xf>
    <xf numFmtId="169" fontId="5" fillId="0" borderId="1" xfId="3" applyNumberFormat="1" applyFont="1" applyFill="1" applyBorder="1" applyAlignment="1" applyProtection="1">
      <alignment horizontal="center" vertical="center" wrapText="1"/>
      <protection hidden="1"/>
    </xf>
    <xf numFmtId="166" fontId="5" fillId="0" borderId="1" xfId="1" applyNumberFormat="1" applyFont="1" applyFill="1" applyBorder="1" applyAlignment="1" applyProtection="1">
      <alignment horizontal="center" vertical="center" wrapText="1"/>
      <protection hidden="1"/>
    </xf>
    <xf numFmtId="169" fontId="1" fillId="0" borderId="1" xfId="3" applyNumberFormat="1" applyFont="1" applyFill="1" applyBorder="1" applyAlignment="1" applyProtection="1">
      <alignment horizontal="center" vertical="center" wrapText="1"/>
      <protection hidden="1"/>
    </xf>
    <xf numFmtId="166" fontId="1" fillId="0" borderId="1" xfId="1" applyNumberFormat="1" applyFont="1" applyFill="1" applyBorder="1" applyAlignment="1" applyProtection="1">
      <alignment horizontal="center" vertical="center" wrapText="1"/>
      <protection hidden="1"/>
    </xf>
    <xf numFmtId="0" fontId="1" fillId="0" borderId="1" xfId="3" applyFont="1" applyFill="1" applyBorder="1" applyAlignment="1">
      <alignment horizontal="center" vertical="center" wrapText="1"/>
    </xf>
    <xf numFmtId="170" fontId="1" fillId="0" borderId="1" xfId="3" applyNumberFormat="1" applyFont="1" applyFill="1" applyBorder="1" applyAlignment="1" applyProtection="1">
      <alignment horizontal="center" vertical="center" wrapText="1"/>
      <protection hidden="1"/>
    </xf>
    <xf numFmtId="170" fontId="5" fillId="0" borderId="1" xfId="3" applyNumberFormat="1" applyFont="1" applyFill="1" applyBorder="1" applyAlignment="1" applyProtection="1">
      <alignment horizontal="center" vertical="center" wrapText="1"/>
      <protection hidden="1"/>
    </xf>
    <xf numFmtId="0" fontId="4" fillId="0" borderId="0" xfId="3" applyFont="1" applyFill="1" applyBorder="1" applyAlignment="1">
      <alignment horizontal="right"/>
    </xf>
    <xf numFmtId="0" fontId="8" fillId="0" borderId="0" xfId="0" applyFont="1" applyFill="1" applyBorder="1"/>
    <xf numFmtId="0" fontId="8" fillId="0" borderId="0" xfId="0" applyFont="1" applyFill="1"/>
    <xf numFmtId="49" fontId="4" fillId="0" borderId="0" xfId="0" applyNumberFormat="1" applyFont="1" applyFill="1" applyBorder="1"/>
    <xf numFmtId="0" fontId="4" fillId="0" borderId="0" xfId="0" applyFont="1" applyFill="1" applyBorder="1" applyAlignment="1">
      <alignment horizontal="center"/>
    </xf>
    <xf numFmtId="171" fontId="1" fillId="0" borderId="0" xfId="0" applyNumberFormat="1" applyFont="1" applyFill="1" applyBorder="1" applyAlignment="1">
      <alignment horizontal="right"/>
    </xf>
    <xf numFmtId="0" fontId="4" fillId="0" borderId="1" xfId="0" applyFont="1" applyFill="1" applyBorder="1" applyAlignment="1">
      <alignment horizontal="center" vertical="center"/>
    </xf>
    <xf numFmtId="0" fontId="1" fillId="0" borderId="1" xfId="0" applyFont="1" applyFill="1" applyBorder="1" applyAlignment="1">
      <alignment horizontal="center" wrapText="1"/>
    </xf>
    <xf numFmtId="172"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xf>
    <xf numFmtId="166" fontId="5" fillId="0" borderId="1" xfId="1" applyNumberFormat="1" applyFont="1" applyFill="1" applyBorder="1" applyAlignment="1">
      <alignment vertical="center"/>
    </xf>
    <xf numFmtId="166" fontId="1" fillId="0" borderId="1" xfId="1" applyNumberFormat="1" applyFont="1" applyFill="1" applyBorder="1" applyAlignment="1">
      <alignment vertical="center"/>
    </xf>
    <xf numFmtId="166" fontId="8" fillId="0" borderId="1" xfId="1" applyNumberFormat="1" applyFont="1" applyFill="1" applyBorder="1" applyAlignment="1"/>
    <xf numFmtId="49" fontId="5" fillId="0" borderId="1" xfId="0" applyNumberFormat="1" applyFont="1" applyFill="1" applyBorder="1" applyAlignment="1">
      <alignment horizontal="center" vertical="center"/>
    </xf>
    <xf numFmtId="0" fontId="5" fillId="0" borderId="1" xfId="0" applyFont="1" applyFill="1" applyBorder="1" applyAlignment="1">
      <alignment horizontal="justify" vertical="center" wrapText="1"/>
    </xf>
    <xf numFmtId="168" fontId="5" fillId="0" borderId="1" xfId="0" applyNumberFormat="1" applyFont="1" applyFill="1" applyBorder="1" applyAlignment="1">
      <alignment horizontal="center" vertical="center"/>
    </xf>
    <xf numFmtId="49" fontId="1" fillId="0" borderId="4" xfId="0" applyNumberFormat="1" applyFont="1" applyFill="1" applyBorder="1" applyAlignment="1">
      <alignment horizontal="center" vertical="center"/>
    </xf>
    <xf numFmtId="167" fontId="1" fillId="0" borderId="4" xfId="3" applyNumberFormat="1" applyFont="1" applyFill="1" applyBorder="1" applyAlignment="1" applyProtection="1">
      <alignment horizontal="justify" vertical="center" wrapText="1"/>
      <protection hidden="1"/>
    </xf>
    <xf numFmtId="168" fontId="1" fillId="0" borderId="4" xfId="0" applyNumberFormat="1" applyFont="1" applyFill="1" applyBorder="1" applyAlignment="1">
      <alignment horizontal="center" vertical="center"/>
    </xf>
    <xf numFmtId="166" fontId="1" fillId="0" borderId="4" xfId="1" applyNumberFormat="1" applyFont="1" applyFill="1" applyBorder="1" applyAlignment="1">
      <alignment horizontal="right" vertical="center"/>
    </xf>
    <xf numFmtId="49" fontId="1" fillId="0" borderId="1" xfId="0" applyNumberFormat="1" applyFont="1" applyFill="1" applyBorder="1" applyAlignment="1">
      <alignment horizontal="center" vertical="center"/>
    </xf>
    <xf numFmtId="168" fontId="1" fillId="0" borderId="1"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xf>
    <xf numFmtId="0" fontId="1" fillId="0" borderId="5" xfId="0" applyFont="1" applyFill="1" applyBorder="1" applyAlignment="1">
      <alignment horizontal="justify" vertical="center" wrapText="1"/>
    </xf>
    <xf numFmtId="168" fontId="1" fillId="0" borderId="5" xfId="0" applyNumberFormat="1" applyFont="1" applyFill="1" applyBorder="1" applyAlignment="1">
      <alignment horizontal="center" vertical="center"/>
    </xf>
    <xf numFmtId="166" fontId="1" fillId="0" borderId="5" xfId="1" applyNumberFormat="1" applyFont="1" applyFill="1" applyBorder="1" applyAlignment="1">
      <alignment horizontal="right" vertical="center"/>
    </xf>
    <xf numFmtId="168" fontId="5" fillId="4" borderId="5" xfId="0" applyNumberFormat="1" applyFont="1" applyFill="1" applyBorder="1" applyAlignment="1">
      <alignment horizontal="center" vertical="center"/>
    </xf>
    <xf numFmtId="166" fontId="5" fillId="0" borderId="5" xfId="1" applyNumberFormat="1" applyFont="1" applyFill="1" applyBorder="1" applyAlignment="1">
      <alignment horizontal="right" vertical="center"/>
    </xf>
    <xf numFmtId="168" fontId="1" fillId="4" borderId="5" xfId="0" applyNumberFormat="1" applyFont="1" applyFill="1" applyBorder="1" applyAlignment="1">
      <alignment horizontal="center" vertical="center"/>
    </xf>
    <xf numFmtId="166" fontId="5" fillId="0" borderId="1" xfId="1" applyNumberFormat="1" applyFont="1" applyFill="1" applyBorder="1" applyAlignment="1">
      <alignment horizontal="right" vertical="center"/>
    </xf>
    <xf numFmtId="0" fontId="1" fillId="0" borderId="4" xfId="0" applyFont="1" applyFill="1" applyBorder="1" applyAlignment="1">
      <alignment horizontal="justify" vertical="center" wrapText="1"/>
    </xf>
    <xf numFmtId="49" fontId="5" fillId="0" borderId="4"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xf>
    <xf numFmtId="0" fontId="1" fillId="0" borderId="6" xfId="0" applyFont="1" applyFill="1" applyBorder="1" applyAlignment="1">
      <alignment horizontal="justify" vertical="center" wrapText="1"/>
    </xf>
    <xf numFmtId="168" fontId="1" fillId="0" borderId="6" xfId="0" applyNumberFormat="1" applyFont="1" applyFill="1" applyBorder="1" applyAlignment="1">
      <alignment horizontal="center" vertical="center"/>
    </xf>
    <xf numFmtId="166" fontId="1" fillId="0" borderId="6" xfId="1" applyNumberFormat="1" applyFont="1" applyFill="1" applyBorder="1" applyAlignment="1">
      <alignment horizontal="right" vertical="center"/>
    </xf>
    <xf numFmtId="166" fontId="1" fillId="0" borderId="5" xfId="1"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0" fontId="1" fillId="0" borderId="0" xfId="0" applyFont="1" applyFill="1" applyBorder="1" applyAlignment="1">
      <alignment horizontal="justify" vertical="center" wrapText="1"/>
    </xf>
    <xf numFmtId="168" fontId="1" fillId="0" borderId="0" xfId="0" applyNumberFormat="1" applyFont="1" applyFill="1" applyBorder="1" applyAlignment="1">
      <alignment horizontal="center" vertical="center"/>
    </xf>
    <xf numFmtId="49" fontId="4" fillId="0" borderId="0" xfId="0" applyNumberFormat="1" applyFont="1" applyFill="1" applyBorder="1" applyAlignment="1"/>
    <xf numFmtId="171" fontId="4" fillId="0" borderId="0" xfId="0" applyNumberFormat="1" applyFont="1" applyFill="1" applyBorder="1" applyAlignment="1">
      <alignment horizontal="right"/>
    </xf>
    <xf numFmtId="0" fontId="9" fillId="0" borderId="0" xfId="0" applyFont="1"/>
    <xf numFmtId="0" fontId="9" fillId="0" borderId="0" xfId="0" applyFont="1" applyAlignment="1">
      <alignment wrapText="1"/>
    </xf>
    <xf numFmtId="0" fontId="0" fillId="0" borderId="0" xfId="0" applyAlignment="1"/>
    <xf numFmtId="0" fontId="9" fillId="0" borderId="0" xfId="0" applyFont="1" applyAlignment="1">
      <alignment horizontal="right" wrapText="1"/>
    </xf>
    <xf numFmtId="173" fontId="1" fillId="0" borderId="1" xfId="1" applyNumberFormat="1" applyFont="1" applyFill="1" applyBorder="1" applyAlignment="1" applyProtection="1">
      <alignment horizontal="right" vertical="center"/>
      <protection hidden="1"/>
    </xf>
    <xf numFmtId="166" fontId="1" fillId="0" borderId="0" xfId="3" applyNumberFormat="1" applyFont="1" applyFill="1" applyBorder="1"/>
    <xf numFmtId="166" fontId="1" fillId="0" borderId="1" xfId="1" applyNumberFormat="1" applyFont="1" applyFill="1" applyBorder="1" applyAlignment="1">
      <alignment horizontal="right"/>
    </xf>
    <xf numFmtId="166" fontId="1" fillId="0" borderId="2" xfId="1" applyNumberFormat="1" applyFont="1" applyFill="1" applyBorder="1" applyAlignment="1" applyProtection="1">
      <alignment horizontal="right" vertical="center"/>
      <protection hidden="1"/>
    </xf>
    <xf numFmtId="164" fontId="5" fillId="0" borderId="1" xfId="1" applyNumberFormat="1" applyFont="1" applyFill="1" applyBorder="1" applyAlignment="1" applyProtection="1">
      <alignment vertical="center"/>
      <protection hidden="1"/>
    </xf>
    <xf numFmtId="174" fontId="5" fillId="0" borderId="1" xfId="1" applyNumberFormat="1" applyFont="1" applyFill="1" applyBorder="1" applyAlignment="1">
      <alignment vertical="center"/>
    </xf>
    <xf numFmtId="174" fontId="5" fillId="0" borderId="1" xfId="1" applyNumberFormat="1" applyFont="1" applyFill="1" applyBorder="1" applyAlignment="1">
      <alignment horizontal="right" vertical="center"/>
    </xf>
    <xf numFmtId="174" fontId="1" fillId="0" borderId="1" xfId="1" applyNumberFormat="1" applyFont="1" applyFill="1" applyBorder="1" applyAlignment="1">
      <alignment horizontal="right" vertical="center"/>
    </xf>
    <xf numFmtId="174" fontId="1" fillId="0" borderId="1" xfId="1" applyNumberFormat="1" applyFont="1" applyFill="1" applyBorder="1" applyAlignment="1" applyProtection="1">
      <alignment horizontal="right" vertical="center"/>
      <protection hidden="1"/>
    </xf>
    <xf numFmtId="164" fontId="1" fillId="0" borderId="1" xfId="1" applyNumberFormat="1" applyFont="1" applyFill="1" applyBorder="1" applyAlignment="1" applyProtection="1">
      <alignment horizontal="right" vertical="center"/>
      <protection hidden="1"/>
    </xf>
    <xf numFmtId="164" fontId="5" fillId="0" borderId="1" xfId="1" applyNumberFormat="1" applyFont="1" applyFill="1" applyBorder="1" applyAlignment="1" applyProtection="1">
      <alignment horizontal="right" vertical="center"/>
      <protection hidden="1"/>
    </xf>
    <xf numFmtId="174" fontId="1" fillId="0" borderId="0" xfId="3" applyNumberFormat="1" applyFont="1" applyFill="1" applyBorder="1"/>
    <xf numFmtId="164" fontId="1" fillId="0" borderId="0" xfId="1" applyNumberFormat="1" applyFont="1" applyFill="1" applyBorder="1" applyAlignment="1">
      <alignment vertical="center"/>
    </xf>
    <xf numFmtId="164" fontId="1" fillId="0" borderId="0" xfId="1" applyNumberFormat="1" applyFont="1" applyFill="1" applyBorder="1" applyAlignment="1">
      <alignment horizontal="right"/>
    </xf>
    <xf numFmtId="164" fontId="1" fillId="0" borderId="0" xfId="1" applyNumberFormat="1" applyFont="1" applyFill="1" applyBorder="1"/>
    <xf numFmtId="164" fontId="1" fillId="0" borderId="0" xfId="3" applyNumberFormat="1" applyFont="1" applyFill="1" applyBorder="1"/>
    <xf numFmtId="0" fontId="4" fillId="0" borderId="0" xfId="0" applyFont="1" applyAlignment="1">
      <alignment horizontal="right"/>
    </xf>
    <xf numFmtId="0" fontId="4" fillId="0" borderId="0" xfId="0" applyFont="1" applyFill="1" applyAlignment="1">
      <alignment horizontal="right"/>
    </xf>
    <xf numFmtId="0" fontId="5" fillId="0" borderId="1" xfId="3" applyNumberFormat="1" applyFont="1" applyFill="1" applyBorder="1" applyAlignment="1" applyProtection="1">
      <alignment horizontal="left" wrapText="1"/>
      <protection hidden="1"/>
    </xf>
    <xf numFmtId="0" fontId="5" fillId="0" borderId="1" xfId="3" applyNumberFormat="1" applyFont="1" applyFill="1" applyBorder="1" applyAlignment="1" applyProtection="1">
      <alignment horizontal="center" wrapText="1"/>
      <protection hidden="1"/>
    </xf>
    <xf numFmtId="0" fontId="5" fillId="0" borderId="1" xfId="3" applyFont="1" applyFill="1" applyBorder="1" applyAlignment="1">
      <alignment horizontal="left" wrapText="1"/>
    </xf>
    <xf numFmtId="0" fontId="1" fillId="0" borderId="0" xfId="3" applyFont="1" applyFill="1" applyBorder="1" applyAlignment="1" applyProtection="1">
      <alignment horizontal="right"/>
      <protection hidden="1"/>
    </xf>
    <xf numFmtId="0" fontId="6" fillId="0" borderId="0" xfId="3" applyFont="1" applyFill="1" applyBorder="1" applyAlignment="1" applyProtection="1">
      <alignment horizontal="right"/>
      <protection hidden="1"/>
    </xf>
    <xf numFmtId="49" fontId="1" fillId="0" borderId="1" xfId="3" applyNumberFormat="1" applyFont="1" applyFill="1" applyBorder="1" applyAlignment="1" applyProtection="1">
      <alignment horizontal="right" wrapText="1"/>
      <protection hidden="1"/>
    </xf>
    <xf numFmtId="0" fontId="1" fillId="0" borderId="1" xfId="3" applyNumberFormat="1" applyFont="1" applyFill="1" applyBorder="1" applyAlignment="1" applyProtection="1">
      <alignment horizontal="right"/>
      <protection hidden="1"/>
    </xf>
    <xf numFmtId="0" fontId="1" fillId="0" borderId="1" xfId="0" applyFont="1" applyFill="1" applyBorder="1" applyAlignment="1">
      <alignment horizontal="right" wrapText="1"/>
    </xf>
    <xf numFmtId="0" fontId="1" fillId="0" borderId="1" xfId="3" applyFont="1" applyFill="1" applyBorder="1" applyAlignment="1">
      <alignment horizontal="right"/>
    </xf>
    <xf numFmtId="0" fontId="1" fillId="0" borderId="1" xfId="3" applyNumberFormat="1" applyFont="1" applyFill="1" applyBorder="1" applyAlignment="1" applyProtection="1">
      <alignment horizontal="right" wrapText="1"/>
      <protection hidden="1"/>
    </xf>
    <xf numFmtId="172" fontId="1" fillId="0" borderId="1" xfId="3" applyNumberFormat="1" applyFont="1" applyFill="1" applyBorder="1" applyAlignment="1" applyProtection="1">
      <alignment horizontal="right" wrapText="1"/>
      <protection hidden="1"/>
    </xf>
    <xf numFmtId="0" fontId="5" fillId="0" borderId="1" xfId="3" applyNumberFormat="1" applyFont="1" applyFill="1" applyBorder="1" applyAlignment="1" applyProtection="1">
      <alignment horizontal="right" wrapText="1"/>
      <protection hidden="1"/>
    </xf>
    <xf numFmtId="0" fontId="5" fillId="0" borderId="1" xfId="3" applyNumberFormat="1" applyFont="1" applyFill="1" applyBorder="1" applyAlignment="1" applyProtection="1">
      <alignment horizontal="right"/>
      <protection hidden="1"/>
    </xf>
    <xf numFmtId="174" fontId="5" fillId="0" borderId="1" xfId="1" applyNumberFormat="1" applyFont="1" applyFill="1" applyBorder="1" applyAlignment="1">
      <alignment horizontal="right"/>
    </xf>
    <xf numFmtId="167" fontId="5" fillId="0" borderId="1" xfId="3" applyNumberFormat="1" applyFont="1" applyFill="1" applyBorder="1" applyAlignment="1" applyProtection="1">
      <alignment horizontal="right" wrapText="1"/>
      <protection hidden="1"/>
    </xf>
    <xf numFmtId="167" fontId="1" fillId="0" borderId="1" xfId="3" applyNumberFormat="1" applyFont="1" applyFill="1" applyBorder="1" applyAlignment="1" applyProtection="1">
      <alignment horizontal="right" wrapText="1"/>
      <protection hidden="1"/>
    </xf>
    <xf numFmtId="169" fontId="1" fillId="0" borderId="1" xfId="3" applyNumberFormat="1" applyFont="1" applyFill="1" applyBorder="1" applyAlignment="1" applyProtection="1">
      <alignment horizontal="right" wrapText="1"/>
      <protection hidden="1"/>
    </xf>
    <xf numFmtId="166" fontId="1" fillId="0" borderId="1" xfId="1" applyNumberFormat="1" applyFont="1" applyFill="1" applyBorder="1" applyAlignment="1" applyProtection="1">
      <alignment horizontal="right" wrapText="1"/>
      <protection hidden="1"/>
    </xf>
    <xf numFmtId="169" fontId="1" fillId="0" borderId="1" xfId="3" applyNumberFormat="1" applyFont="1" applyFill="1" applyBorder="1" applyAlignment="1" applyProtection="1">
      <alignment horizontal="right"/>
      <protection hidden="1"/>
    </xf>
    <xf numFmtId="167" fontId="1" fillId="0" borderId="1" xfId="3" applyNumberFormat="1" applyFont="1" applyFill="1" applyBorder="1" applyAlignment="1" applyProtection="1">
      <alignment horizontal="right"/>
      <protection hidden="1"/>
    </xf>
    <xf numFmtId="169" fontId="3" fillId="0" borderId="1" xfId="3" applyNumberFormat="1" applyFont="1" applyFill="1" applyBorder="1" applyAlignment="1" applyProtection="1">
      <alignment horizontal="right" wrapText="1"/>
      <protection hidden="1"/>
    </xf>
    <xf numFmtId="0" fontId="1" fillId="0" borderId="1" xfId="3" applyFont="1" applyFill="1" applyBorder="1" applyAlignment="1">
      <alignment horizontal="right" wrapText="1"/>
    </xf>
    <xf numFmtId="174" fontId="1" fillId="0" borderId="1" xfId="1" applyNumberFormat="1" applyFont="1" applyFill="1" applyBorder="1" applyAlignment="1" applyProtection="1">
      <alignment horizontal="right" wrapText="1"/>
      <protection hidden="1"/>
    </xf>
    <xf numFmtId="169" fontId="3" fillId="0" borderId="1" xfId="3" applyNumberFormat="1" applyFont="1" applyFill="1" applyBorder="1" applyAlignment="1" applyProtection="1">
      <alignment horizontal="right"/>
      <protection hidden="1"/>
    </xf>
    <xf numFmtId="168" fontId="5" fillId="0" borderId="1" xfId="3" applyNumberFormat="1" applyFont="1" applyFill="1" applyBorder="1" applyAlignment="1" applyProtection="1">
      <alignment horizontal="right" wrapText="1"/>
      <protection hidden="1"/>
    </xf>
    <xf numFmtId="166" fontId="5" fillId="0" borderId="1" xfId="1" applyNumberFormat="1" applyFont="1" applyFill="1" applyBorder="1" applyAlignment="1" applyProtection="1">
      <alignment horizontal="right" wrapText="1"/>
      <protection hidden="1"/>
    </xf>
    <xf numFmtId="168" fontId="1" fillId="0" borderId="1" xfId="3" applyNumberFormat="1" applyFont="1" applyFill="1" applyBorder="1" applyAlignment="1" applyProtection="1">
      <alignment horizontal="right" wrapText="1"/>
      <protection hidden="1"/>
    </xf>
    <xf numFmtId="167" fontId="5" fillId="0" borderId="1" xfId="3" applyNumberFormat="1" applyFont="1" applyFill="1" applyBorder="1" applyAlignment="1" applyProtection="1">
      <alignment horizontal="right"/>
      <protection hidden="1"/>
    </xf>
    <xf numFmtId="169" fontId="12" fillId="0" borderId="1" xfId="3" applyNumberFormat="1" applyFont="1" applyFill="1" applyBorder="1" applyAlignment="1" applyProtection="1">
      <alignment horizontal="right" wrapText="1"/>
      <protection hidden="1"/>
    </xf>
    <xf numFmtId="168" fontId="1" fillId="0" borderId="1" xfId="3" applyNumberFormat="1" applyFont="1" applyFill="1" applyBorder="1" applyAlignment="1" applyProtection="1">
      <alignment horizontal="right"/>
      <protection hidden="1"/>
    </xf>
    <xf numFmtId="170" fontId="1" fillId="0" borderId="1" xfId="3" applyNumberFormat="1" applyFont="1" applyFill="1" applyBorder="1" applyAlignment="1" applyProtection="1">
      <alignment horizontal="right" wrapText="1"/>
      <protection hidden="1"/>
    </xf>
    <xf numFmtId="49" fontId="5" fillId="0" borderId="1" xfId="3" applyNumberFormat="1" applyFont="1" applyFill="1" applyBorder="1" applyAlignment="1" applyProtection="1">
      <alignment horizontal="right" wrapText="1"/>
      <protection hidden="1"/>
    </xf>
    <xf numFmtId="0" fontId="1" fillId="0" borderId="0" xfId="3" applyNumberFormat="1" applyFont="1" applyFill="1" applyBorder="1" applyAlignment="1" applyProtection="1">
      <alignment horizontal="right" wrapText="1"/>
      <protection hidden="1"/>
    </xf>
    <xf numFmtId="0" fontId="4" fillId="0" borderId="0" xfId="0" applyFont="1" applyAlignment="1">
      <alignment horizontal="right" wrapText="1"/>
    </xf>
    <xf numFmtId="0" fontId="7" fillId="0" borderId="0" xfId="0" applyFont="1" applyAlignment="1">
      <alignment horizontal="right"/>
    </xf>
    <xf numFmtId="0" fontId="7" fillId="0" borderId="0" xfId="0" applyFont="1" applyFill="1" applyAlignment="1">
      <alignment horizontal="right"/>
    </xf>
    <xf numFmtId="174" fontId="7" fillId="0" borderId="0" xfId="0" applyNumberFormat="1" applyFont="1" applyFill="1" applyAlignment="1">
      <alignment horizontal="right"/>
    </xf>
    <xf numFmtId="167" fontId="5" fillId="0" borderId="1" xfId="3" applyNumberFormat="1" applyFont="1" applyFill="1" applyBorder="1" applyAlignment="1" applyProtection="1">
      <alignment horizontal="left" wrapText="1"/>
      <protection hidden="1"/>
    </xf>
    <xf numFmtId="167" fontId="1" fillId="0" borderId="1" xfId="3" applyNumberFormat="1" applyFont="1" applyFill="1" applyBorder="1" applyAlignment="1" applyProtection="1">
      <alignment horizontal="left" wrapText="1"/>
      <protection hidden="1"/>
    </xf>
    <xf numFmtId="0" fontId="1" fillId="0" borderId="1" xfId="2" applyNumberFormat="1" applyFont="1" applyFill="1" applyBorder="1" applyAlignment="1" applyProtection="1">
      <alignment horizontal="left" wrapText="1"/>
      <protection hidden="1"/>
    </xf>
    <xf numFmtId="0" fontId="1" fillId="0" borderId="1" xfId="0" applyNumberFormat="1" applyFont="1" applyFill="1" applyBorder="1" applyAlignment="1">
      <alignment horizontal="left" wrapText="1"/>
    </xf>
    <xf numFmtId="0" fontId="1" fillId="0" borderId="1" xfId="0" applyFont="1" applyFill="1" applyBorder="1" applyAlignment="1">
      <alignment horizontal="left" wrapText="1"/>
    </xf>
    <xf numFmtId="49" fontId="1" fillId="0" borderId="1" xfId="3" applyNumberFormat="1" applyFont="1" applyFill="1" applyBorder="1" applyAlignment="1" applyProtection="1">
      <alignment horizontal="left" wrapText="1"/>
      <protection hidden="1"/>
    </xf>
    <xf numFmtId="0" fontId="1" fillId="0" borderId="1" xfId="3" applyFont="1" applyFill="1" applyBorder="1" applyAlignment="1">
      <alignment horizontal="left" wrapText="1"/>
    </xf>
    <xf numFmtId="49" fontId="5" fillId="0" borderId="1" xfId="3" applyNumberFormat="1" applyFont="1" applyFill="1" applyBorder="1" applyAlignment="1" applyProtection="1">
      <alignment horizontal="left" wrapText="1"/>
      <protection hidden="1"/>
    </xf>
    <xf numFmtId="0" fontId="5" fillId="0" borderId="1" xfId="0" applyFont="1" applyFill="1" applyBorder="1" applyAlignment="1">
      <alignment horizontal="right" wrapText="1"/>
    </xf>
    <xf numFmtId="0" fontId="5" fillId="0" borderId="1" xfId="3" applyFont="1" applyFill="1" applyBorder="1" applyAlignment="1">
      <alignment horizontal="right"/>
    </xf>
    <xf numFmtId="0" fontId="4" fillId="0" borderId="7" xfId="3" applyNumberFormat="1" applyFont="1" applyFill="1" applyBorder="1" applyAlignment="1" applyProtection="1">
      <alignment horizontal="right"/>
      <protection hidden="1"/>
    </xf>
    <xf numFmtId="0" fontId="0" fillId="0" borderId="7" xfId="0" applyBorder="1" applyAlignment="1">
      <alignment horizontal="right"/>
    </xf>
    <xf numFmtId="169" fontId="5" fillId="0" borderId="1" xfId="3" applyNumberFormat="1" applyFont="1" applyFill="1" applyBorder="1" applyAlignment="1" applyProtection="1">
      <alignment wrapText="1"/>
      <protection hidden="1"/>
    </xf>
    <xf numFmtId="169" fontId="1" fillId="0" borderId="1" xfId="3" applyNumberFormat="1" applyFont="1" applyFill="1" applyBorder="1" applyAlignment="1" applyProtection="1">
      <alignment wrapText="1"/>
      <protection hidden="1"/>
    </xf>
    <xf numFmtId="169" fontId="1" fillId="0" borderId="1" xfId="3" applyNumberFormat="1" applyFont="1" applyFill="1" applyBorder="1" applyAlignment="1" applyProtection="1">
      <protection hidden="1"/>
    </xf>
    <xf numFmtId="174" fontId="5" fillId="0" borderId="1" xfId="1" applyNumberFormat="1" applyFont="1" applyFill="1" applyBorder="1" applyAlignment="1" applyProtection="1">
      <alignment wrapText="1"/>
      <protection hidden="1"/>
    </xf>
    <xf numFmtId="166" fontId="1" fillId="0" borderId="1" xfId="1" applyNumberFormat="1" applyFont="1" applyFill="1" applyBorder="1" applyAlignment="1" applyProtection="1">
      <alignment wrapText="1"/>
      <protection hidden="1"/>
    </xf>
    <xf numFmtId="169" fontId="1" fillId="0" borderId="1" xfId="3" applyNumberFormat="1" applyFont="1" applyFill="1" applyBorder="1" applyAlignment="1" applyProtection="1">
      <alignment vertical="center"/>
      <protection hidden="1"/>
    </xf>
    <xf numFmtId="166" fontId="1" fillId="0" borderId="1" xfId="1" applyNumberFormat="1" applyFont="1" applyFill="1" applyBorder="1" applyAlignment="1" applyProtection="1">
      <alignment vertical="center" wrapText="1"/>
      <protection hidden="1"/>
    </xf>
    <xf numFmtId="174" fontId="1" fillId="0" borderId="1" xfId="1" applyNumberFormat="1" applyFont="1" applyFill="1" applyBorder="1" applyAlignment="1" applyProtection="1">
      <alignment wrapText="1"/>
      <protection hidden="1"/>
    </xf>
    <xf numFmtId="164" fontId="1" fillId="0" borderId="1" xfId="1" applyNumberFormat="1" applyFont="1" applyFill="1" applyBorder="1" applyAlignment="1" applyProtection="1">
      <alignment wrapText="1"/>
      <protection hidden="1"/>
    </xf>
    <xf numFmtId="169" fontId="3" fillId="0" borderId="1" xfId="3" applyNumberFormat="1" applyFont="1" applyFill="1" applyBorder="1" applyAlignment="1" applyProtection="1">
      <alignment wrapText="1"/>
      <protection hidden="1"/>
    </xf>
    <xf numFmtId="168" fontId="5" fillId="0" borderId="1" xfId="3" applyNumberFormat="1" applyFont="1" applyFill="1" applyBorder="1" applyAlignment="1" applyProtection="1">
      <alignment wrapText="1"/>
      <protection hidden="1"/>
    </xf>
    <xf numFmtId="168" fontId="1" fillId="0" borderId="1" xfId="3" applyNumberFormat="1" applyFont="1" applyFill="1" applyBorder="1" applyAlignment="1" applyProtection="1">
      <alignment wrapText="1"/>
      <protection hidden="1"/>
    </xf>
    <xf numFmtId="166" fontId="5" fillId="0" borderId="1" xfId="1" applyNumberFormat="1" applyFont="1" applyFill="1" applyBorder="1" applyAlignment="1" applyProtection="1">
      <alignment wrapText="1"/>
      <protection hidden="1"/>
    </xf>
    <xf numFmtId="170" fontId="1" fillId="0" borderId="1" xfId="3" applyNumberFormat="1" applyFont="1" applyFill="1" applyBorder="1" applyAlignment="1" applyProtection="1">
      <alignment wrapText="1"/>
      <protection hidden="1"/>
    </xf>
    <xf numFmtId="173" fontId="5" fillId="0" borderId="1" xfId="1" applyNumberFormat="1" applyFont="1" applyFill="1" applyBorder="1" applyAlignment="1" applyProtection="1">
      <alignment wrapText="1"/>
      <protection hidden="1"/>
    </xf>
    <xf numFmtId="169" fontId="1" fillId="0" borderId="1" xfId="3" applyNumberFormat="1" applyFont="1" applyFill="1" applyBorder="1" applyAlignment="1" applyProtection="1">
      <alignment vertical="center" wrapText="1"/>
      <protection hidden="1"/>
    </xf>
    <xf numFmtId="170" fontId="1" fillId="0" borderId="1" xfId="3" applyNumberFormat="1" applyFont="1" applyFill="1" applyBorder="1" applyAlignment="1" applyProtection="1">
      <alignment vertical="center" wrapText="1"/>
      <protection hidden="1"/>
    </xf>
    <xf numFmtId="170" fontId="5" fillId="0" borderId="1" xfId="3" applyNumberFormat="1" applyFont="1" applyFill="1" applyBorder="1" applyAlignment="1" applyProtection="1">
      <alignment wrapText="1"/>
      <protection hidden="1"/>
    </xf>
    <xf numFmtId="169" fontId="5" fillId="0" borderId="1" xfId="3" applyNumberFormat="1" applyFont="1" applyFill="1" applyBorder="1" applyAlignment="1" applyProtection="1">
      <protection hidden="1"/>
    </xf>
    <xf numFmtId="0" fontId="4" fillId="0" borderId="0" xfId="0" applyFont="1" applyAlignment="1">
      <alignment horizontal="left" wrapText="1"/>
    </xf>
    <xf numFmtId="171" fontId="4" fillId="0" borderId="0" xfId="3" applyNumberFormat="1" applyFont="1" applyFill="1" applyBorder="1" applyAlignment="1" applyProtection="1">
      <alignment horizontal="right"/>
      <protection hidden="1"/>
    </xf>
    <xf numFmtId="0" fontId="4" fillId="0" borderId="0" xfId="3" applyFont="1" applyFill="1" applyBorder="1"/>
    <xf numFmtId="169" fontId="1" fillId="0" borderId="1" xfId="3" applyNumberFormat="1" applyFont="1" applyFill="1" applyBorder="1" applyAlignment="1" applyProtection="1">
      <alignment horizontal="left" wrapText="1"/>
      <protection hidden="1"/>
    </xf>
    <xf numFmtId="49"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Border="1"/>
    <xf numFmtId="171" fontId="1"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xf>
    <xf numFmtId="49" fontId="1" fillId="0" borderId="1" xfId="0" applyNumberFormat="1" applyFont="1" applyFill="1" applyBorder="1" applyAlignment="1">
      <alignment horizontal="left"/>
    </xf>
    <xf numFmtId="0" fontId="9" fillId="0" borderId="0" xfId="0" applyFont="1" applyAlignment="1">
      <alignment horizontal="right"/>
    </xf>
    <xf numFmtId="0" fontId="1" fillId="0" borderId="1" xfId="0" applyFont="1" applyFill="1" applyBorder="1" applyAlignment="1">
      <alignment horizontal="center" vertical="center" wrapText="1"/>
    </xf>
    <xf numFmtId="49" fontId="1" fillId="0" borderId="4"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xf>
    <xf numFmtId="0" fontId="4" fillId="0" borderId="0" xfId="0" applyFont="1" applyAlignment="1">
      <alignment horizontal="right"/>
    </xf>
    <xf numFmtId="0" fontId="13" fillId="0" borderId="0" xfId="3" applyNumberFormat="1" applyFont="1" applyFill="1" applyBorder="1" applyAlignment="1" applyProtection="1">
      <alignment horizontal="center" vertical="center"/>
      <protection hidden="1"/>
    </xf>
    <xf numFmtId="0" fontId="4" fillId="0" borderId="0" xfId="3" applyNumberFormat="1" applyFont="1" applyFill="1" applyBorder="1" applyAlignment="1" applyProtection="1">
      <alignment horizontal="center" vertical="center"/>
      <protection hidden="1"/>
    </xf>
    <xf numFmtId="0" fontId="13" fillId="0" borderId="0" xfId="3" applyNumberFormat="1" applyFont="1" applyFill="1" applyBorder="1" applyAlignment="1" applyProtection="1">
      <alignment horizontal="center" vertical="center" wrapText="1"/>
      <protection hidden="1"/>
    </xf>
    <xf numFmtId="0" fontId="4" fillId="0" borderId="0" xfId="3" applyNumberFormat="1" applyFont="1" applyFill="1" applyBorder="1" applyAlignment="1" applyProtection="1">
      <alignment horizontal="center" vertical="center" wrapText="1"/>
      <protection hidden="1"/>
    </xf>
    <xf numFmtId="0" fontId="4" fillId="0" borderId="7" xfId="3" applyNumberFormat="1" applyFont="1" applyFill="1" applyBorder="1" applyAlignment="1" applyProtection="1">
      <alignment horizontal="right"/>
      <protection hidden="1"/>
    </xf>
    <xf numFmtId="0" fontId="14" fillId="0" borderId="7" xfId="0" applyFont="1" applyBorder="1" applyAlignment="1">
      <alignment horizontal="right"/>
    </xf>
    <xf numFmtId="0" fontId="4" fillId="0" borderId="0" xfId="0" applyFont="1" applyAlignment="1">
      <alignment horizontal="right" wrapText="1"/>
    </xf>
    <xf numFmtId="0" fontId="0" fillId="0" borderId="0" xfId="0" applyAlignment="1">
      <alignment horizontal="right" wrapText="1"/>
    </xf>
    <xf numFmtId="165" fontId="4" fillId="0" borderId="0" xfId="1" applyFont="1" applyFill="1" applyBorder="1" applyAlignment="1" applyProtection="1">
      <alignment horizontal="center" vertical="center"/>
      <protection hidden="1"/>
    </xf>
    <xf numFmtId="165" fontId="4" fillId="0" borderId="0" xfId="1" applyFont="1" applyFill="1" applyBorder="1" applyAlignment="1" applyProtection="1">
      <alignment horizontal="center" vertical="center" wrapText="1"/>
      <protection hidden="1"/>
    </xf>
    <xf numFmtId="0" fontId="1" fillId="0" borderId="1" xfId="3" applyNumberFormat="1" applyFont="1" applyFill="1" applyBorder="1" applyAlignment="1" applyProtection="1">
      <alignment horizontal="center" vertical="center"/>
      <protection hidden="1"/>
    </xf>
    <xf numFmtId="0" fontId="4" fillId="0" borderId="0" xfId="0" applyFont="1" applyFill="1" applyAlignment="1">
      <alignment horizontal="right"/>
    </xf>
    <xf numFmtId="49" fontId="1" fillId="0" borderId="1" xfId="3" applyNumberFormat="1" applyFont="1" applyFill="1" applyBorder="1" applyAlignment="1" applyProtection="1">
      <alignment horizontal="center" vertical="center" wrapText="1"/>
      <protection hidden="1"/>
    </xf>
    <xf numFmtId="165" fontId="1" fillId="0" borderId="1" xfId="1" applyFont="1" applyFill="1" applyBorder="1" applyAlignment="1" applyProtection="1">
      <alignment horizontal="center" vertical="center" wrapText="1"/>
      <protection hidden="1"/>
    </xf>
  </cellXfs>
  <cellStyles count="4">
    <cellStyle name="Обычный" xfId="0" builtinId="0"/>
    <cellStyle name="Обычный 2" xfId="2"/>
    <cellStyle name="Обычный_tmp" xfId="3"/>
    <cellStyle name="Финансовый" xfId="1" builtinId="3"/>
  </cellStyles>
  <dxfs count="1">
    <dxf>
      <font>
        <color rgb="FF9C0006"/>
      </font>
      <fill>
        <patternFill patternType="solid">
          <bgColor rgb="FFFFC7CE"/>
        </patternFill>
      </fill>
    </dxf>
  </dxfs>
  <tableStyles count="0" defaultTableStyle="TableStyleMedium2" defaultPivotStyle="PivotStyleMedium9"/>
  <colors>
    <mruColors>
      <color rgb="FFFFFF00"/>
      <color rgb="FF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4;&#1041;&#1070;&#1044;&#1046;&#1045;&#1058;/&#1056;&#1045;&#1064;&#1045;&#1053;&#1048;&#1071;%20&#1057;&#1045;&#1057;&#1057;&#1048;&#1048;%202022/34%20&#1089;&#1077;&#1089;&#1089;&#1080;&#1103;/1.%20&#1054;%20&#1074;&#1085;&#1077;&#1089;&#1077;&#1085;&#1080;&#1080;%20&#1080;&#1079;&#1084;&#1077;&#1085;&#1077;&#1085;&#1080;&#1081;%20&#1074;%20&#1073;&#1102;&#1076;&#1078;&#1077;&#1090;%202022-2024&#1075;/&#1055;&#1088;&#1080;&#1083;&#1086;&#1078;&#1077;&#1085;&#1080;&#1077;%203%20(&#1056;&#1079;)%20%204%20(&#1052;&#1055;)%205%20(&#1074;&#1077;&#1076;)%202022-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з прил 5"/>
      <sheetName val="КЦСР прил 6"/>
      <sheetName val="вед прил 7"/>
    </sheetNames>
    <sheetDataSet>
      <sheetData sheetId="0"/>
      <sheetData sheetId="1"/>
      <sheetData sheetId="2">
        <row r="161">
          <cell r="I161">
            <v>0</v>
          </cell>
          <cell r="J161">
            <v>0</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view="pageBreakPreview" zoomScale="70" zoomScaleNormal="100" zoomScaleSheetLayoutView="70" workbookViewId="0">
      <selection activeCell="E12" sqref="E12"/>
    </sheetView>
  </sheetViews>
  <sheetFormatPr defaultColWidth="8.85546875" defaultRowHeight="18.75" outlineLevelRow="1"/>
  <cols>
    <col min="1" max="1" width="3.7109375" style="110" customWidth="1"/>
    <col min="2" max="2" width="52.42578125" style="110" customWidth="1"/>
    <col min="3" max="3" width="6.7109375" style="5" customWidth="1"/>
    <col min="4" max="4" width="6.140625" style="5" customWidth="1"/>
    <col min="5" max="5" width="16.140625" style="83" customWidth="1"/>
    <col min="6" max="6" width="16.140625" style="5" customWidth="1"/>
    <col min="7" max="7" width="20.42578125" style="5" customWidth="1"/>
    <col min="8" max="12" width="8.85546875" style="5"/>
    <col min="13" max="13" width="30.85546875" style="5" customWidth="1"/>
    <col min="14" max="15" width="8.85546875" style="5"/>
    <col min="16" max="16" width="36.28515625" style="5" customWidth="1"/>
    <col min="17" max="256" width="8.85546875" style="5"/>
    <col min="257" max="257" width="4.42578125" style="5" customWidth="1"/>
    <col min="258" max="258" width="46.5703125" style="5" customWidth="1"/>
    <col min="259" max="259" width="8" style="5" customWidth="1"/>
    <col min="260" max="260" width="8.85546875" style="5" customWidth="1"/>
    <col min="261" max="261" width="19.28515625" style="5" customWidth="1"/>
    <col min="262" max="262" width="13" style="5" customWidth="1"/>
    <col min="263" max="263" width="14.85546875" style="5" customWidth="1"/>
    <col min="264" max="512" width="8.85546875" style="5"/>
    <col min="513" max="513" width="4.42578125" style="5" customWidth="1"/>
    <col min="514" max="514" width="46.5703125" style="5" customWidth="1"/>
    <col min="515" max="515" width="8" style="5" customWidth="1"/>
    <col min="516" max="516" width="8.85546875" style="5" customWidth="1"/>
    <col min="517" max="517" width="19.28515625" style="5" customWidth="1"/>
    <col min="518" max="518" width="13" style="5" customWidth="1"/>
    <col min="519" max="519" width="14.85546875" style="5" customWidth="1"/>
    <col min="520" max="768" width="8.85546875" style="5"/>
    <col min="769" max="769" width="4.42578125" style="5" customWidth="1"/>
    <col min="770" max="770" width="46.5703125" style="5" customWidth="1"/>
    <col min="771" max="771" width="8" style="5" customWidth="1"/>
    <col min="772" max="772" width="8.85546875" style="5" customWidth="1"/>
    <col min="773" max="773" width="19.28515625" style="5" customWidth="1"/>
    <col min="774" max="774" width="13" style="5" customWidth="1"/>
    <col min="775" max="775" width="14.85546875" style="5" customWidth="1"/>
    <col min="776" max="1024" width="8.85546875" style="5"/>
    <col min="1025" max="1025" width="4.42578125" style="5" customWidth="1"/>
    <col min="1026" max="1026" width="46.5703125" style="5" customWidth="1"/>
    <col min="1027" max="1027" width="8" style="5" customWidth="1"/>
    <col min="1028" max="1028" width="8.85546875" style="5" customWidth="1"/>
    <col min="1029" max="1029" width="19.28515625" style="5" customWidth="1"/>
    <col min="1030" max="1030" width="13" style="5" customWidth="1"/>
    <col min="1031" max="1031" width="14.85546875" style="5" customWidth="1"/>
    <col min="1032" max="1280" width="8.85546875" style="5"/>
    <col min="1281" max="1281" width="4.42578125" style="5" customWidth="1"/>
    <col min="1282" max="1282" width="46.5703125" style="5" customWidth="1"/>
    <col min="1283" max="1283" width="8" style="5" customWidth="1"/>
    <col min="1284" max="1284" width="8.85546875" style="5" customWidth="1"/>
    <col min="1285" max="1285" width="19.28515625" style="5" customWidth="1"/>
    <col min="1286" max="1286" width="13" style="5" customWidth="1"/>
    <col min="1287" max="1287" width="14.85546875" style="5" customWidth="1"/>
    <col min="1288" max="1536" width="8.85546875" style="5"/>
    <col min="1537" max="1537" width="4.42578125" style="5" customWidth="1"/>
    <col min="1538" max="1538" width="46.5703125" style="5" customWidth="1"/>
    <col min="1539" max="1539" width="8" style="5" customWidth="1"/>
    <col min="1540" max="1540" width="8.85546875" style="5" customWidth="1"/>
    <col min="1541" max="1541" width="19.28515625" style="5" customWidth="1"/>
    <col min="1542" max="1542" width="13" style="5" customWidth="1"/>
    <col min="1543" max="1543" width="14.85546875" style="5" customWidth="1"/>
    <col min="1544" max="1792" width="8.85546875" style="5"/>
    <col min="1793" max="1793" width="4.42578125" style="5" customWidth="1"/>
    <col min="1794" max="1794" width="46.5703125" style="5" customWidth="1"/>
    <col min="1795" max="1795" width="8" style="5" customWidth="1"/>
    <col min="1796" max="1796" width="8.85546875" style="5" customWidth="1"/>
    <col min="1797" max="1797" width="19.28515625" style="5" customWidth="1"/>
    <col min="1798" max="1798" width="13" style="5" customWidth="1"/>
    <col min="1799" max="1799" width="14.85546875" style="5" customWidth="1"/>
    <col min="1800" max="2048" width="8.85546875" style="5"/>
    <col min="2049" max="2049" width="4.42578125" style="5" customWidth="1"/>
    <col min="2050" max="2050" width="46.5703125" style="5" customWidth="1"/>
    <col min="2051" max="2051" width="8" style="5" customWidth="1"/>
    <col min="2052" max="2052" width="8.85546875" style="5" customWidth="1"/>
    <col min="2053" max="2053" width="19.28515625" style="5" customWidth="1"/>
    <col min="2054" max="2054" width="13" style="5" customWidth="1"/>
    <col min="2055" max="2055" width="14.85546875" style="5" customWidth="1"/>
    <col min="2056" max="2304" width="8.85546875" style="5"/>
    <col min="2305" max="2305" width="4.42578125" style="5" customWidth="1"/>
    <col min="2306" max="2306" width="46.5703125" style="5" customWidth="1"/>
    <col min="2307" max="2307" width="8" style="5" customWidth="1"/>
    <col min="2308" max="2308" width="8.85546875" style="5" customWidth="1"/>
    <col min="2309" max="2309" width="19.28515625" style="5" customWidth="1"/>
    <col min="2310" max="2310" width="13" style="5" customWidth="1"/>
    <col min="2311" max="2311" width="14.85546875" style="5" customWidth="1"/>
    <col min="2312" max="2560" width="8.85546875" style="5"/>
    <col min="2561" max="2561" width="4.42578125" style="5" customWidth="1"/>
    <col min="2562" max="2562" width="46.5703125" style="5" customWidth="1"/>
    <col min="2563" max="2563" width="8" style="5" customWidth="1"/>
    <col min="2564" max="2564" width="8.85546875" style="5" customWidth="1"/>
    <col min="2565" max="2565" width="19.28515625" style="5" customWidth="1"/>
    <col min="2566" max="2566" width="13" style="5" customWidth="1"/>
    <col min="2567" max="2567" width="14.85546875" style="5" customWidth="1"/>
    <col min="2568" max="2816" width="8.85546875" style="5"/>
    <col min="2817" max="2817" width="4.42578125" style="5" customWidth="1"/>
    <col min="2818" max="2818" width="46.5703125" style="5" customWidth="1"/>
    <col min="2819" max="2819" width="8" style="5" customWidth="1"/>
    <col min="2820" max="2820" width="8.85546875" style="5" customWidth="1"/>
    <col min="2821" max="2821" width="19.28515625" style="5" customWidth="1"/>
    <col min="2822" max="2822" width="13" style="5" customWidth="1"/>
    <col min="2823" max="2823" width="14.85546875" style="5" customWidth="1"/>
    <col min="2824" max="3072" width="8.85546875" style="5"/>
    <col min="3073" max="3073" width="4.42578125" style="5" customWidth="1"/>
    <col min="3074" max="3074" width="46.5703125" style="5" customWidth="1"/>
    <col min="3075" max="3075" width="8" style="5" customWidth="1"/>
    <col min="3076" max="3076" width="8.85546875" style="5" customWidth="1"/>
    <col min="3077" max="3077" width="19.28515625" style="5" customWidth="1"/>
    <col min="3078" max="3078" width="13" style="5" customWidth="1"/>
    <col min="3079" max="3079" width="14.85546875" style="5" customWidth="1"/>
    <col min="3080" max="3328" width="8.85546875" style="5"/>
    <col min="3329" max="3329" width="4.42578125" style="5" customWidth="1"/>
    <col min="3330" max="3330" width="46.5703125" style="5" customWidth="1"/>
    <col min="3331" max="3331" width="8" style="5" customWidth="1"/>
    <col min="3332" max="3332" width="8.85546875" style="5" customWidth="1"/>
    <col min="3333" max="3333" width="19.28515625" style="5" customWidth="1"/>
    <col min="3334" max="3334" width="13" style="5" customWidth="1"/>
    <col min="3335" max="3335" width="14.85546875" style="5" customWidth="1"/>
    <col min="3336" max="3584" width="8.85546875" style="5"/>
    <col min="3585" max="3585" width="4.42578125" style="5" customWidth="1"/>
    <col min="3586" max="3586" width="46.5703125" style="5" customWidth="1"/>
    <col min="3587" max="3587" width="8" style="5" customWidth="1"/>
    <col min="3588" max="3588" width="8.85546875" style="5" customWidth="1"/>
    <col min="3589" max="3589" width="19.28515625" style="5" customWidth="1"/>
    <col min="3590" max="3590" width="13" style="5" customWidth="1"/>
    <col min="3591" max="3591" width="14.85546875" style="5" customWidth="1"/>
    <col min="3592" max="3840" width="8.85546875" style="5"/>
    <col min="3841" max="3841" width="4.42578125" style="5" customWidth="1"/>
    <col min="3842" max="3842" width="46.5703125" style="5" customWidth="1"/>
    <col min="3843" max="3843" width="8" style="5" customWidth="1"/>
    <col min="3844" max="3844" width="8.85546875" style="5" customWidth="1"/>
    <col min="3845" max="3845" width="19.28515625" style="5" customWidth="1"/>
    <col min="3846" max="3846" width="13" style="5" customWidth="1"/>
    <col min="3847" max="3847" width="14.85546875" style="5" customWidth="1"/>
    <col min="3848" max="4096" width="8.85546875" style="5"/>
    <col min="4097" max="4097" width="4.42578125" style="5" customWidth="1"/>
    <col min="4098" max="4098" width="46.5703125" style="5" customWidth="1"/>
    <col min="4099" max="4099" width="8" style="5" customWidth="1"/>
    <col min="4100" max="4100" width="8.85546875" style="5" customWidth="1"/>
    <col min="4101" max="4101" width="19.28515625" style="5" customWidth="1"/>
    <col min="4102" max="4102" width="13" style="5" customWidth="1"/>
    <col min="4103" max="4103" width="14.85546875" style="5" customWidth="1"/>
    <col min="4104" max="4352" width="8.85546875" style="5"/>
    <col min="4353" max="4353" width="4.42578125" style="5" customWidth="1"/>
    <col min="4354" max="4354" width="46.5703125" style="5" customWidth="1"/>
    <col min="4355" max="4355" width="8" style="5" customWidth="1"/>
    <col min="4356" max="4356" width="8.85546875" style="5" customWidth="1"/>
    <col min="4357" max="4357" width="19.28515625" style="5" customWidth="1"/>
    <col min="4358" max="4358" width="13" style="5" customWidth="1"/>
    <col min="4359" max="4359" width="14.85546875" style="5" customWidth="1"/>
    <col min="4360" max="4608" width="8.85546875" style="5"/>
    <col min="4609" max="4609" width="4.42578125" style="5" customWidth="1"/>
    <col min="4610" max="4610" width="46.5703125" style="5" customWidth="1"/>
    <col min="4611" max="4611" width="8" style="5" customWidth="1"/>
    <col min="4612" max="4612" width="8.85546875" style="5" customWidth="1"/>
    <col min="4613" max="4613" width="19.28515625" style="5" customWidth="1"/>
    <col min="4614" max="4614" width="13" style="5" customWidth="1"/>
    <col min="4615" max="4615" width="14.85546875" style="5" customWidth="1"/>
    <col min="4616" max="4864" width="8.85546875" style="5"/>
    <col min="4865" max="4865" width="4.42578125" style="5" customWidth="1"/>
    <col min="4866" max="4866" width="46.5703125" style="5" customWidth="1"/>
    <col min="4867" max="4867" width="8" style="5" customWidth="1"/>
    <col min="4868" max="4868" width="8.85546875" style="5" customWidth="1"/>
    <col min="4869" max="4869" width="19.28515625" style="5" customWidth="1"/>
    <col min="4870" max="4870" width="13" style="5" customWidth="1"/>
    <col min="4871" max="4871" width="14.85546875" style="5" customWidth="1"/>
    <col min="4872" max="5120" width="8.85546875" style="5"/>
    <col min="5121" max="5121" width="4.42578125" style="5" customWidth="1"/>
    <col min="5122" max="5122" width="46.5703125" style="5" customWidth="1"/>
    <col min="5123" max="5123" width="8" style="5" customWidth="1"/>
    <col min="5124" max="5124" width="8.85546875" style="5" customWidth="1"/>
    <col min="5125" max="5125" width="19.28515625" style="5" customWidth="1"/>
    <col min="5126" max="5126" width="13" style="5" customWidth="1"/>
    <col min="5127" max="5127" width="14.85546875" style="5" customWidth="1"/>
    <col min="5128" max="5376" width="8.85546875" style="5"/>
    <col min="5377" max="5377" width="4.42578125" style="5" customWidth="1"/>
    <col min="5378" max="5378" width="46.5703125" style="5" customWidth="1"/>
    <col min="5379" max="5379" width="8" style="5" customWidth="1"/>
    <col min="5380" max="5380" width="8.85546875" style="5" customWidth="1"/>
    <col min="5381" max="5381" width="19.28515625" style="5" customWidth="1"/>
    <col min="5382" max="5382" width="13" style="5" customWidth="1"/>
    <col min="5383" max="5383" width="14.85546875" style="5" customWidth="1"/>
    <col min="5384" max="5632" width="8.85546875" style="5"/>
    <col min="5633" max="5633" width="4.42578125" style="5" customWidth="1"/>
    <col min="5634" max="5634" width="46.5703125" style="5" customWidth="1"/>
    <col min="5635" max="5635" width="8" style="5" customWidth="1"/>
    <col min="5636" max="5636" width="8.85546875" style="5" customWidth="1"/>
    <col min="5637" max="5637" width="19.28515625" style="5" customWidth="1"/>
    <col min="5638" max="5638" width="13" style="5" customWidth="1"/>
    <col min="5639" max="5639" width="14.85546875" style="5" customWidth="1"/>
    <col min="5640" max="5888" width="8.85546875" style="5"/>
    <col min="5889" max="5889" width="4.42578125" style="5" customWidth="1"/>
    <col min="5890" max="5890" width="46.5703125" style="5" customWidth="1"/>
    <col min="5891" max="5891" width="8" style="5" customWidth="1"/>
    <col min="5892" max="5892" width="8.85546875" style="5" customWidth="1"/>
    <col min="5893" max="5893" width="19.28515625" style="5" customWidth="1"/>
    <col min="5894" max="5894" width="13" style="5" customWidth="1"/>
    <col min="5895" max="5895" width="14.85546875" style="5" customWidth="1"/>
    <col min="5896" max="6144" width="8.85546875" style="5"/>
    <col min="6145" max="6145" width="4.42578125" style="5" customWidth="1"/>
    <col min="6146" max="6146" width="46.5703125" style="5" customWidth="1"/>
    <col min="6147" max="6147" width="8" style="5" customWidth="1"/>
    <col min="6148" max="6148" width="8.85546875" style="5" customWidth="1"/>
    <col min="6149" max="6149" width="19.28515625" style="5" customWidth="1"/>
    <col min="6150" max="6150" width="13" style="5" customWidth="1"/>
    <col min="6151" max="6151" width="14.85546875" style="5" customWidth="1"/>
    <col min="6152" max="6400" width="8.85546875" style="5"/>
    <col min="6401" max="6401" width="4.42578125" style="5" customWidth="1"/>
    <col min="6402" max="6402" width="46.5703125" style="5" customWidth="1"/>
    <col min="6403" max="6403" width="8" style="5" customWidth="1"/>
    <col min="6404" max="6404" width="8.85546875" style="5" customWidth="1"/>
    <col min="6405" max="6405" width="19.28515625" style="5" customWidth="1"/>
    <col min="6406" max="6406" width="13" style="5" customWidth="1"/>
    <col min="6407" max="6407" width="14.85546875" style="5" customWidth="1"/>
    <col min="6408" max="6656" width="8.85546875" style="5"/>
    <col min="6657" max="6657" width="4.42578125" style="5" customWidth="1"/>
    <col min="6658" max="6658" width="46.5703125" style="5" customWidth="1"/>
    <col min="6659" max="6659" width="8" style="5" customWidth="1"/>
    <col min="6660" max="6660" width="8.85546875" style="5" customWidth="1"/>
    <col min="6661" max="6661" width="19.28515625" style="5" customWidth="1"/>
    <col min="6662" max="6662" width="13" style="5" customWidth="1"/>
    <col min="6663" max="6663" width="14.85546875" style="5" customWidth="1"/>
    <col min="6664" max="6912" width="8.85546875" style="5"/>
    <col min="6913" max="6913" width="4.42578125" style="5" customWidth="1"/>
    <col min="6914" max="6914" width="46.5703125" style="5" customWidth="1"/>
    <col min="6915" max="6915" width="8" style="5" customWidth="1"/>
    <col min="6916" max="6916" width="8.85546875" style="5" customWidth="1"/>
    <col min="6917" max="6917" width="19.28515625" style="5" customWidth="1"/>
    <col min="6918" max="6918" width="13" style="5" customWidth="1"/>
    <col min="6919" max="6919" width="14.85546875" style="5" customWidth="1"/>
    <col min="6920" max="7168" width="8.85546875" style="5"/>
    <col min="7169" max="7169" width="4.42578125" style="5" customWidth="1"/>
    <col min="7170" max="7170" width="46.5703125" style="5" customWidth="1"/>
    <col min="7171" max="7171" width="8" style="5" customWidth="1"/>
    <col min="7172" max="7172" width="8.85546875" style="5" customWidth="1"/>
    <col min="7173" max="7173" width="19.28515625" style="5" customWidth="1"/>
    <col min="7174" max="7174" width="13" style="5" customWidth="1"/>
    <col min="7175" max="7175" width="14.85546875" style="5" customWidth="1"/>
    <col min="7176" max="7424" width="8.85546875" style="5"/>
    <col min="7425" max="7425" width="4.42578125" style="5" customWidth="1"/>
    <col min="7426" max="7426" width="46.5703125" style="5" customWidth="1"/>
    <col min="7427" max="7427" width="8" style="5" customWidth="1"/>
    <col min="7428" max="7428" width="8.85546875" style="5" customWidth="1"/>
    <col min="7429" max="7429" width="19.28515625" style="5" customWidth="1"/>
    <col min="7430" max="7430" width="13" style="5" customWidth="1"/>
    <col min="7431" max="7431" width="14.85546875" style="5" customWidth="1"/>
    <col min="7432" max="7680" width="8.85546875" style="5"/>
    <col min="7681" max="7681" width="4.42578125" style="5" customWidth="1"/>
    <col min="7682" max="7682" width="46.5703125" style="5" customWidth="1"/>
    <col min="7683" max="7683" width="8" style="5" customWidth="1"/>
    <col min="7684" max="7684" width="8.85546875" style="5" customWidth="1"/>
    <col min="7685" max="7685" width="19.28515625" style="5" customWidth="1"/>
    <col min="7686" max="7686" width="13" style="5" customWidth="1"/>
    <col min="7687" max="7687" width="14.85546875" style="5" customWidth="1"/>
    <col min="7688" max="7936" width="8.85546875" style="5"/>
    <col min="7937" max="7937" width="4.42578125" style="5" customWidth="1"/>
    <col min="7938" max="7938" width="46.5703125" style="5" customWidth="1"/>
    <col min="7939" max="7939" width="8" style="5" customWidth="1"/>
    <col min="7940" max="7940" width="8.85546875" style="5" customWidth="1"/>
    <col min="7941" max="7941" width="19.28515625" style="5" customWidth="1"/>
    <col min="7942" max="7942" width="13" style="5" customWidth="1"/>
    <col min="7943" max="7943" width="14.85546875" style="5" customWidth="1"/>
    <col min="7944" max="8192" width="8.85546875" style="5"/>
    <col min="8193" max="8193" width="4.42578125" style="5" customWidth="1"/>
    <col min="8194" max="8194" width="46.5703125" style="5" customWidth="1"/>
    <col min="8195" max="8195" width="8" style="5" customWidth="1"/>
    <col min="8196" max="8196" width="8.85546875" style="5" customWidth="1"/>
    <col min="8197" max="8197" width="19.28515625" style="5" customWidth="1"/>
    <col min="8198" max="8198" width="13" style="5" customWidth="1"/>
    <col min="8199" max="8199" width="14.85546875" style="5" customWidth="1"/>
    <col min="8200" max="8448" width="8.85546875" style="5"/>
    <col min="8449" max="8449" width="4.42578125" style="5" customWidth="1"/>
    <col min="8450" max="8450" width="46.5703125" style="5" customWidth="1"/>
    <col min="8451" max="8451" width="8" style="5" customWidth="1"/>
    <col min="8452" max="8452" width="8.85546875" style="5" customWidth="1"/>
    <col min="8453" max="8453" width="19.28515625" style="5" customWidth="1"/>
    <col min="8454" max="8454" width="13" style="5" customWidth="1"/>
    <col min="8455" max="8455" width="14.85546875" style="5" customWidth="1"/>
    <col min="8456" max="8704" width="8.85546875" style="5"/>
    <col min="8705" max="8705" width="4.42578125" style="5" customWidth="1"/>
    <col min="8706" max="8706" width="46.5703125" style="5" customWidth="1"/>
    <col min="8707" max="8707" width="8" style="5" customWidth="1"/>
    <col min="8708" max="8708" width="8.85546875" style="5" customWidth="1"/>
    <col min="8709" max="8709" width="19.28515625" style="5" customWidth="1"/>
    <col min="8710" max="8710" width="13" style="5" customWidth="1"/>
    <col min="8711" max="8711" width="14.85546875" style="5" customWidth="1"/>
    <col min="8712" max="8960" width="8.85546875" style="5"/>
    <col min="8961" max="8961" width="4.42578125" style="5" customWidth="1"/>
    <col min="8962" max="8962" width="46.5703125" style="5" customWidth="1"/>
    <col min="8963" max="8963" width="8" style="5" customWidth="1"/>
    <col min="8964" max="8964" width="8.85546875" style="5" customWidth="1"/>
    <col min="8965" max="8965" width="19.28515625" style="5" customWidth="1"/>
    <col min="8966" max="8966" width="13" style="5" customWidth="1"/>
    <col min="8967" max="8967" width="14.85546875" style="5" customWidth="1"/>
    <col min="8968" max="9216" width="8.85546875" style="5"/>
    <col min="9217" max="9217" width="4.42578125" style="5" customWidth="1"/>
    <col min="9218" max="9218" width="46.5703125" style="5" customWidth="1"/>
    <col min="9219" max="9219" width="8" style="5" customWidth="1"/>
    <col min="9220" max="9220" width="8.85546875" style="5" customWidth="1"/>
    <col min="9221" max="9221" width="19.28515625" style="5" customWidth="1"/>
    <col min="9222" max="9222" width="13" style="5" customWidth="1"/>
    <col min="9223" max="9223" width="14.85546875" style="5" customWidth="1"/>
    <col min="9224" max="9472" width="8.85546875" style="5"/>
    <col min="9473" max="9473" width="4.42578125" style="5" customWidth="1"/>
    <col min="9474" max="9474" width="46.5703125" style="5" customWidth="1"/>
    <col min="9475" max="9475" width="8" style="5" customWidth="1"/>
    <col min="9476" max="9476" width="8.85546875" style="5" customWidth="1"/>
    <col min="9477" max="9477" width="19.28515625" style="5" customWidth="1"/>
    <col min="9478" max="9478" width="13" style="5" customWidth="1"/>
    <col min="9479" max="9479" width="14.85546875" style="5" customWidth="1"/>
    <col min="9480" max="9728" width="8.85546875" style="5"/>
    <col min="9729" max="9729" width="4.42578125" style="5" customWidth="1"/>
    <col min="9730" max="9730" width="46.5703125" style="5" customWidth="1"/>
    <col min="9731" max="9731" width="8" style="5" customWidth="1"/>
    <col min="9732" max="9732" width="8.85546875" style="5" customWidth="1"/>
    <col min="9733" max="9733" width="19.28515625" style="5" customWidth="1"/>
    <col min="9734" max="9734" width="13" style="5" customWidth="1"/>
    <col min="9735" max="9735" width="14.85546875" style="5" customWidth="1"/>
    <col min="9736" max="9984" width="8.85546875" style="5"/>
    <col min="9985" max="9985" width="4.42578125" style="5" customWidth="1"/>
    <col min="9986" max="9986" width="46.5703125" style="5" customWidth="1"/>
    <col min="9987" max="9987" width="8" style="5" customWidth="1"/>
    <col min="9988" max="9988" width="8.85546875" style="5" customWidth="1"/>
    <col min="9989" max="9989" width="19.28515625" style="5" customWidth="1"/>
    <col min="9990" max="9990" width="13" style="5" customWidth="1"/>
    <col min="9991" max="9991" width="14.85546875" style="5" customWidth="1"/>
    <col min="9992" max="10240" width="8.85546875" style="5"/>
    <col min="10241" max="10241" width="4.42578125" style="5" customWidth="1"/>
    <col min="10242" max="10242" width="46.5703125" style="5" customWidth="1"/>
    <col min="10243" max="10243" width="8" style="5" customWidth="1"/>
    <col min="10244" max="10244" width="8.85546875" style="5" customWidth="1"/>
    <col min="10245" max="10245" width="19.28515625" style="5" customWidth="1"/>
    <col min="10246" max="10246" width="13" style="5" customWidth="1"/>
    <col min="10247" max="10247" width="14.85546875" style="5" customWidth="1"/>
    <col min="10248" max="10496" width="8.85546875" style="5"/>
    <col min="10497" max="10497" width="4.42578125" style="5" customWidth="1"/>
    <col min="10498" max="10498" width="46.5703125" style="5" customWidth="1"/>
    <col min="10499" max="10499" width="8" style="5" customWidth="1"/>
    <col min="10500" max="10500" width="8.85546875" style="5" customWidth="1"/>
    <col min="10501" max="10501" width="19.28515625" style="5" customWidth="1"/>
    <col min="10502" max="10502" width="13" style="5" customWidth="1"/>
    <col min="10503" max="10503" width="14.85546875" style="5" customWidth="1"/>
    <col min="10504" max="10752" width="8.85546875" style="5"/>
    <col min="10753" max="10753" width="4.42578125" style="5" customWidth="1"/>
    <col min="10754" max="10754" width="46.5703125" style="5" customWidth="1"/>
    <col min="10755" max="10755" width="8" style="5" customWidth="1"/>
    <col min="10756" max="10756" width="8.85546875" style="5" customWidth="1"/>
    <col min="10757" max="10757" width="19.28515625" style="5" customWidth="1"/>
    <col min="10758" max="10758" width="13" style="5" customWidth="1"/>
    <col min="10759" max="10759" width="14.85546875" style="5" customWidth="1"/>
    <col min="10760" max="11008" width="8.85546875" style="5"/>
    <col min="11009" max="11009" width="4.42578125" style="5" customWidth="1"/>
    <col min="11010" max="11010" width="46.5703125" style="5" customWidth="1"/>
    <col min="11011" max="11011" width="8" style="5" customWidth="1"/>
    <col min="11012" max="11012" width="8.85546875" style="5" customWidth="1"/>
    <col min="11013" max="11013" width="19.28515625" style="5" customWidth="1"/>
    <col min="11014" max="11014" width="13" style="5" customWidth="1"/>
    <col min="11015" max="11015" width="14.85546875" style="5" customWidth="1"/>
    <col min="11016" max="11264" width="8.85546875" style="5"/>
    <col min="11265" max="11265" width="4.42578125" style="5" customWidth="1"/>
    <col min="11266" max="11266" width="46.5703125" style="5" customWidth="1"/>
    <col min="11267" max="11267" width="8" style="5" customWidth="1"/>
    <col min="11268" max="11268" width="8.85546875" style="5" customWidth="1"/>
    <col min="11269" max="11269" width="19.28515625" style="5" customWidth="1"/>
    <col min="11270" max="11270" width="13" style="5" customWidth="1"/>
    <col min="11271" max="11271" width="14.85546875" style="5" customWidth="1"/>
    <col min="11272" max="11520" width="8.85546875" style="5"/>
    <col min="11521" max="11521" width="4.42578125" style="5" customWidth="1"/>
    <col min="11522" max="11522" width="46.5703125" style="5" customWidth="1"/>
    <col min="11523" max="11523" width="8" style="5" customWidth="1"/>
    <col min="11524" max="11524" width="8.85546875" style="5" customWidth="1"/>
    <col min="11525" max="11525" width="19.28515625" style="5" customWidth="1"/>
    <col min="11526" max="11526" width="13" style="5" customWidth="1"/>
    <col min="11527" max="11527" width="14.85546875" style="5" customWidth="1"/>
    <col min="11528" max="11776" width="8.85546875" style="5"/>
    <col min="11777" max="11777" width="4.42578125" style="5" customWidth="1"/>
    <col min="11778" max="11778" width="46.5703125" style="5" customWidth="1"/>
    <col min="11779" max="11779" width="8" style="5" customWidth="1"/>
    <col min="11780" max="11780" width="8.85546875" style="5" customWidth="1"/>
    <col min="11781" max="11781" width="19.28515625" style="5" customWidth="1"/>
    <col min="11782" max="11782" width="13" style="5" customWidth="1"/>
    <col min="11783" max="11783" width="14.85546875" style="5" customWidth="1"/>
    <col min="11784" max="12032" width="8.85546875" style="5"/>
    <col min="12033" max="12033" width="4.42578125" style="5" customWidth="1"/>
    <col min="12034" max="12034" width="46.5703125" style="5" customWidth="1"/>
    <col min="12035" max="12035" width="8" style="5" customWidth="1"/>
    <col min="12036" max="12036" width="8.85546875" style="5" customWidth="1"/>
    <col min="12037" max="12037" width="19.28515625" style="5" customWidth="1"/>
    <col min="12038" max="12038" width="13" style="5" customWidth="1"/>
    <col min="12039" max="12039" width="14.85546875" style="5" customWidth="1"/>
    <col min="12040" max="12288" width="8.85546875" style="5"/>
    <col min="12289" max="12289" width="4.42578125" style="5" customWidth="1"/>
    <col min="12290" max="12290" width="46.5703125" style="5" customWidth="1"/>
    <col min="12291" max="12291" width="8" style="5" customWidth="1"/>
    <col min="12292" max="12292" width="8.85546875" style="5" customWidth="1"/>
    <col min="12293" max="12293" width="19.28515625" style="5" customWidth="1"/>
    <col min="12294" max="12294" width="13" style="5" customWidth="1"/>
    <col min="12295" max="12295" width="14.85546875" style="5" customWidth="1"/>
    <col min="12296" max="12544" width="8.85546875" style="5"/>
    <col min="12545" max="12545" width="4.42578125" style="5" customWidth="1"/>
    <col min="12546" max="12546" width="46.5703125" style="5" customWidth="1"/>
    <col min="12547" max="12547" width="8" style="5" customWidth="1"/>
    <col min="12548" max="12548" width="8.85546875" style="5" customWidth="1"/>
    <col min="12549" max="12549" width="19.28515625" style="5" customWidth="1"/>
    <col min="12550" max="12550" width="13" style="5" customWidth="1"/>
    <col min="12551" max="12551" width="14.85546875" style="5" customWidth="1"/>
    <col min="12552" max="12800" width="8.85546875" style="5"/>
    <col min="12801" max="12801" width="4.42578125" style="5" customWidth="1"/>
    <col min="12802" max="12802" width="46.5703125" style="5" customWidth="1"/>
    <col min="12803" max="12803" width="8" style="5" customWidth="1"/>
    <col min="12804" max="12804" width="8.85546875" style="5" customWidth="1"/>
    <col min="12805" max="12805" width="19.28515625" style="5" customWidth="1"/>
    <col min="12806" max="12806" width="13" style="5" customWidth="1"/>
    <col min="12807" max="12807" width="14.85546875" style="5" customWidth="1"/>
    <col min="12808" max="13056" width="8.85546875" style="5"/>
    <col min="13057" max="13057" width="4.42578125" style="5" customWidth="1"/>
    <col min="13058" max="13058" width="46.5703125" style="5" customWidth="1"/>
    <col min="13059" max="13059" width="8" style="5" customWidth="1"/>
    <col min="13060" max="13060" width="8.85546875" style="5" customWidth="1"/>
    <col min="13061" max="13061" width="19.28515625" style="5" customWidth="1"/>
    <col min="13062" max="13062" width="13" style="5" customWidth="1"/>
    <col min="13063" max="13063" width="14.85546875" style="5" customWidth="1"/>
    <col min="13064" max="13312" width="8.85546875" style="5"/>
    <col min="13313" max="13313" width="4.42578125" style="5" customWidth="1"/>
    <col min="13314" max="13314" width="46.5703125" style="5" customWidth="1"/>
    <col min="13315" max="13315" width="8" style="5" customWidth="1"/>
    <col min="13316" max="13316" width="8.85546875" style="5" customWidth="1"/>
    <col min="13317" max="13317" width="19.28515625" style="5" customWidth="1"/>
    <col min="13318" max="13318" width="13" style="5" customWidth="1"/>
    <col min="13319" max="13319" width="14.85546875" style="5" customWidth="1"/>
    <col min="13320" max="13568" width="8.85546875" style="5"/>
    <col min="13569" max="13569" width="4.42578125" style="5" customWidth="1"/>
    <col min="13570" max="13570" width="46.5703125" style="5" customWidth="1"/>
    <col min="13571" max="13571" width="8" style="5" customWidth="1"/>
    <col min="13572" max="13572" width="8.85546875" style="5" customWidth="1"/>
    <col min="13573" max="13573" width="19.28515625" style="5" customWidth="1"/>
    <col min="13574" max="13574" width="13" style="5" customWidth="1"/>
    <col min="13575" max="13575" width="14.85546875" style="5" customWidth="1"/>
    <col min="13576" max="13824" width="8.85546875" style="5"/>
    <col min="13825" max="13825" width="4.42578125" style="5" customWidth="1"/>
    <col min="13826" max="13826" width="46.5703125" style="5" customWidth="1"/>
    <col min="13827" max="13827" width="8" style="5" customWidth="1"/>
    <col min="13828" max="13828" width="8.85546875" style="5" customWidth="1"/>
    <col min="13829" max="13829" width="19.28515625" style="5" customWidth="1"/>
    <col min="13830" max="13830" width="13" style="5" customWidth="1"/>
    <col min="13831" max="13831" width="14.85546875" style="5" customWidth="1"/>
    <col min="13832" max="14080" width="8.85546875" style="5"/>
    <col min="14081" max="14081" width="4.42578125" style="5" customWidth="1"/>
    <col min="14082" max="14082" width="46.5703125" style="5" customWidth="1"/>
    <col min="14083" max="14083" width="8" style="5" customWidth="1"/>
    <col min="14084" max="14084" width="8.85546875" style="5" customWidth="1"/>
    <col min="14085" max="14085" width="19.28515625" style="5" customWidth="1"/>
    <col min="14086" max="14086" width="13" style="5" customWidth="1"/>
    <col min="14087" max="14087" width="14.85546875" style="5" customWidth="1"/>
    <col min="14088" max="14336" width="8.85546875" style="5"/>
    <col min="14337" max="14337" width="4.42578125" style="5" customWidth="1"/>
    <col min="14338" max="14338" width="46.5703125" style="5" customWidth="1"/>
    <col min="14339" max="14339" width="8" style="5" customWidth="1"/>
    <col min="14340" max="14340" width="8.85546875" style="5" customWidth="1"/>
    <col min="14341" max="14341" width="19.28515625" style="5" customWidth="1"/>
    <col min="14342" max="14342" width="13" style="5" customWidth="1"/>
    <col min="14343" max="14343" width="14.85546875" style="5" customWidth="1"/>
    <col min="14344" max="14592" width="8.85546875" style="5"/>
    <col min="14593" max="14593" width="4.42578125" style="5" customWidth="1"/>
    <col min="14594" max="14594" width="46.5703125" style="5" customWidth="1"/>
    <col min="14595" max="14595" width="8" style="5" customWidth="1"/>
    <col min="14596" max="14596" width="8.85546875" style="5" customWidth="1"/>
    <col min="14597" max="14597" width="19.28515625" style="5" customWidth="1"/>
    <col min="14598" max="14598" width="13" style="5" customWidth="1"/>
    <col min="14599" max="14599" width="14.85546875" style="5" customWidth="1"/>
    <col min="14600" max="14848" width="8.85546875" style="5"/>
    <col min="14849" max="14849" width="4.42578125" style="5" customWidth="1"/>
    <col min="14850" max="14850" width="46.5703125" style="5" customWidth="1"/>
    <col min="14851" max="14851" width="8" style="5" customWidth="1"/>
    <col min="14852" max="14852" width="8.85546875" style="5" customWidth="1"/>
    <col min="14853" max="14853" width="19.28515625" style="5" customWidth="1"/>
    <col min="14854" max="14854" width="13" style="5" customWidth="1"/>
    <col min="14855" max="14855" width="14.85546875" style="5" customWidth="1"/>
    <col min="14856" max="15104" width="8.85546875" style="5"/>
    <col min="15105" max="15105" width="4.42578125" style="5" customWidth="1"/>
    <col min="15106" max="15106" width="46.5703125" style="5" customWidth="1"/>
    <col min="15107" max="15107" width="8" style="5" customWidth="1"/>
    <col min="15108" max="15108" width="8.85546875" style="5" customWidth="1"/>
    <col min="15109" max="15109" width="19.28515625" style="5" customWidth="1"/>
    <col min="15110" max="15110" width="13" style="5" customWidth="1"/>
    <col min="15111" max="15111" width="14.85546875" style="5" customWidth="1"/>
    <col min="15112" max="15360" width="8.85546875" style="5"/>
    <col min="15361" max="15361" width="4.42578125" style="5" customWidth="1"/>
    <col min="15362" max="15362" width="46.5703125" style="5" customWidth="1"/>
    <col min="15363" max="15363" width="8" style="5" customWidth="1"/>
    <col min="15364" max="15364" width="8.85546875" style="5" customWidth="1"/>
    <col min="15365" max="15365" width="19.28515625" style="5" customWidth="1"/>
    <col min="15366" max="15366" width="13" style="5" customWidth="1"/>
    <col min="15367" max="15367" width="14.85546875" style="5" customWidth="1"/>
    <col min="15368" max="15616" width="8.85546875" style="5"/>
    <col min="15617" max="15617" width="4.42578125" style="5" customWidth="1"/>
    <col min="15618" max="15618" width="46.5703125" style="5" customWidth="1"/>
    <col min="15619" max="15619" width="8" style="5" customWidth="1"/>
    <col min="15620" max="15620" width="8.85546875" style="5" customWidth="1"/>
    <col min="15621" max="15621" width="19.28515625" style="5" customWidth="1"/>
    <col min="15622" max="15622" width="13" style="5" customWidth="1"/>
    <col min="15623" max="15623" width="14.85546875" style="5" customWidth="1"/>
    <col min="15624" max="15872" width="8.85546875" style="5"/>
    <col min="15873" max="15873" width="4.42578125" style="5" customWidth="1"/>
    <col min="15874" max="15874" width="46.5703125" style="5" customWidth="1"/>
    <col min="15875" max="15875" width="8" style="5" customWidth="1"/>
    <col min="15876" max="15876" width="8.85546875" style="5" customWidth="1"/>
    <col min="15877" max="15877" width="19.28515625" style="5" customWidth="1"/>
    <col min="15878" max="15878" width="13" style="5" customWidth="1"/>
    <col min="15879" max="15879" width="14.85546875" style="5" customWidth="1"/>
    <col min="15880" max="16128" width="8.85546875" style="5"/>
    <col min="16129" max="16129" width="4.42578125" style="5" customWidth="1"/>
    <col min="16130" max="16130" width="46.5703125" style="5" customWidth="1"/>
    <col min="16131" max="16131" width="8" style="5" customWidth="1"/>
    <col min="16132" max="16132" width="8.85546875" style="5" customWidth="1"/>
    <col min="16133" max="16133" width="19.28515625" style="5" customWidth="1"/>
    <col min="16134" max="16134" width="13" style="5" customWidth="1"/>
    <col min="16135" max="16135" width="14.85546875" style="5" customWidth="1"/>
    <col min="16136" max="16384" width="8.85546875" style="5"/>
  </cols>
  <sheetData>
    <row r="1" spans="1:11">
      <c r="A1" s="39"/>
      <c r="B1" s="39"/>
      <c r="D1" s="39"/>
      <c r="E1" s="39"/>
      <c r="F1" s="5" t="s">
        <v>935</v>
      </c>
    </row>
    <row r="2" spans="1:11">
      <c r="A2" s="39"/>
      <c r="B2" s="39"/>
      <c r="D2" s="39"/>
      <c r="E2" s="39"/>
      <c r="F2" s="5" t="s">
        <v>951</v>
      </c>
      <c r="G2" s="39"/>
    </row>
    <row r="3" spans="1:11">
      <c r="A3" s="39"/>
      <c r="B3" s="39"/>
      <c r="D3" s="39"/>
      <c r="E3" s="39"/>
      <c r="F3" s="5" t="s">
        <v>1</v>
      </c>
      <c r="G3" s="39"/>
    </row>
    <row r="4" spans="1:11" ht="18.600000000000001" customHeight="1">
      <c r="A4" s="39"/>
      <c r="B4" s="39"/>
      <c r="C4" s="111"/>
      <c r="D4" s="111"/>
      <c r="E4" s="111"/>
      <c r="F4" s="5" t="s">
        <v>2</v>
      </c>
      <c r="K4" s="5" t="s">
        <v>0</v>
      </c>
    </row>
    <row r="5" spans="1:11" ht="18.600000000000001" customHeight="1">
      <c r="A5" s="39"/>
      <c r="B5" s="39"/>
      <c r="C5" s="111"/>
      <c r="D5" s="111"/>
      <c r="E5" s="111"/>
      <c r="F5" s="5" t="s">
        <v>952</v>
      </c>
    </row>
    <row r="6" spans="1:11" ht="25.5" customHeight="1">
      <c r="A6" s="245" t="s">
        <v>3</v>
      </c>
      <c r="B6" s="245"/>
      <c r="C6" s="245"/>
      <c r="D6" s="245"/>
      <c r="E6" s="245"/>
      <c r="F6" s="245"/>
      <c r="G6" s="245"/>
    </row>
    <row r="7" spans="1:11" ht="20.45" customHeight="1">
      <c r="A7" s="246" t="s">
        <v>4</v>
      </c>
      <c r="B7" s="246"/>
      <c r="C7" s="246"/>
      <c r="D7" s="246"/>
      <c r="E7" s="246"/>
      <c r="F7" s="246"/>
      <c r="G7" s="246"/>
    </row>
    <row r="8" spans="1:11" ht="22.15" customHeight="1">
      <c r="A8" s="246" t="s">
        <v>936</v>
      </c>
      <c r="B8" s="246"/>
      <c r="C8" s="246"/>
      <c r="D8" s="246"/>
      <c r="E8" s="246"/>
      <c r="F8" s="246"/>
      <c r="G8" s="246"/>
    </row>
    <row r="9" spans="1:11" ht="17.25" customHeight="1">
      <c r="A9" s="247"/>
      <c r="B9" s="247"/>
      <c r="E9" s="5"/>
      <c r="G9" s="112" t="s">
        <v>5</v>
      </c>
    </row>
    <row r="10" spans="1:11" ht="17.25" customHeight="1">
      <c r="A10" s="252" t="s">
        <v>6</v>
      </c>
      <c r="B10" s="252" t="s">
        <v>7</v>
      </c>
      <c r="C10" s="252" t="s">
        <v>8</v>
      </c>
      <c r="D10" s="252" t="s">
        <v>9</v>
      </c>
      <c r="E10" s="248" t="s">
        <v>10</v>
      </c>
      <c r="F10" s="248"/>
      <c r="G10" s="248"/>
    </row>
    <row r="11" spans="1:11" ht="27.75" customHeight="1">
      <c r="A11" s="252"/>
      <c r="B11" s="252"/>
      <c r="C11" s="252"/>
      <c r="D11" s="252"/>
      <c r="E11" s="113">
        <v>2025</v>
      </c>
      <c r="F11" s="113">
        <v>2026</v>
      </c>
      <c r="G11" s="113">
        <v>2027</v>
      </c>
    </row>
    <row r="12" spans="1:11" ht="16.5" customHeight="1">
      <c r="A12" s="114">
        <v>1</v>
      </c>
      <c r="B12" s="114">
        <v>2</v>
      </c>
      <c r="C12" s="97">
        <v>3</v>
      </c>
      <c r="D12" s="97">
        <v>4</v>
      </c>
      <c r="E12" s="115">
        <v>5</v>
      </c>
      <c r="F12" s="116">
        <v>6</v>
      </c>
      <c r="G12" s="113">
        <v>7</v>
      </c>
    </row>
    <row r="13" spans="1:11" s="108" customFormat="1">
      <c r="A13" s="249" t="s">
        <v>11</v>
      </c>
      <c r="B13" s="249"/>
      <c r="C13" s="117"/>
      <c r="D13" s="117"/>
      <c r="E13" s="160">
        <f>E15+E26+E29+E33+E38+E44+E49+E60+E53+E58+E47+E24</f>
        <v>4685177.2</v>
      </c>
      <c r="F13" s="160">
        <f>F15+F26+F29+F33+F38+F44+F49+F60+F53+F58+F47+F63</f>
        <v>4792505.3000000007</v>
      </c>
      <c r="G13" s="160">
        <f>G15+G26+G29+G33+G38+G44+G49+G60+G53+G58+G47+G63</f>
        <v>4577134.7</v>
      </c>
    </row>
    <row r="14" spans="1:11" s="108" customFormat="1" ht="16.5" customHeight="1">
      <c r="A14" s="250" t="s">
        <v>12</v>
      </c>
      <c r="B14" s="250"/>
      <c r="C14" s="116"/>
      <c r="D14" s="116"/>
      <c r="E14" s="119"/>
      <c r="F14" s="120"/>
      <c r="G14" s="120"/>
    </row>
    <row r="15" spans="1:11" s="108" customFormat="1">
      <c r="A15" s="121" t="s">
        <v>13</v>
      </c>
      <c r="B15" s="122" t="s">
        <v>14</v>
      </c>
      <c r="C15" s="123">
        <v>1</v>
      </c>
      <c r="D15" s="123">
        <v>0</v>
      </c>
      <c r="E15" s="118">
        <f>E16+E17+E18+E20+E22+E23+E19+E21</f>
        <v>387339.1</v>
      </c>
      <c r="F15" s="118">
        <f>F16+F17+F18+F20+F22+F23+F19</f>
        <v>383559.1</v>
      </c>
      <c r="G15" s="118">
        <f>G16+G17+G18+G20+G22+G23+G19</f>
        <v>380441.10000000003</v>
      </c>
    </row>
    <row r="16" spans="1:11" s="79" customFormat="1" ht="47.25">
      <c r="A16" s="253"/>
      <c r="B16" s="125" t="s">
        <v>15</v>
      </c>
      <c r="C16" s="126">
        <v>1</v>
      </c>
      <c r="D16" s="126">
        <v>2</v>
      </c>
      <c r="E16" s="127">
        <f>'вед прил 7'!H31</f>
        <v>3360.3</v>
      </c>
      <c r="F16" s="127">
        <f>'вед прил 7'!I31</f>
        <v>3360.3</v>
      </c>
      <c r="G16" s="127">
        <f>'вед прил 7'!J31</f>
        <v>3360.3</v>
      </c>
    </row>
    <row r="17" spans="1:7" s="79" customFormat="1" ht="63">
      <c r="A17" s="254"/>
      <c r="B17" s="28" t="s">
        <v>16</v>
      </c>
      <c r="C17" s="129">
        <v>1</v>
      </c>
      <c r="D17" s="129">
        <v>3</v>
      </c>
      <c r="E17" s="48">
        <f>'вед прил 7'!H16</f>
        <v>4680.3999999999996</v>
      </c>
      <c r="F17" s="48">
        <f>'вед прил 7'!I16</f>
        <v>4680.3999999999996</v>
      </c>
      <c r="G17" s="48">
        <f>'вед прил 7'!J16</f>
        <v>4680.3999999999996</v>
      </c>
    </row>
    <row r="18" spans="1:7" s="79" customFormat="1" ht="63">
      <c r="A18" s="254"/>
      <c r="B18" s="28" t="s">
        <v>17</v>
      </c>
      <c r="C18" s="129">
        <v>1</v>
      </c>
      <c r="D18" s="129">
        <v>4</v>
      </c>
      <c r="E18" s="48">
        <f>'вед прил 7'!H39</f>
        <v>146105.69999999998</v>
      </c>
      <c r="F18" s="48">
        <f>'вед прил 7'!I39</f>
        <v>147560.19999999998</v>
      </c>
      <c r="G18" s="48">
        <f>'вед прил 7'!J39</f>
        <v>149852.09999999998</v>
      </c>
    </row>
    <row r="19" spans="1:7" s="79" customFormat="1">
      <c r="A19" s="254"/>
      <c r="B19" s="37" t="s">
        <v>18</v>
      </c>
      <c r="C19" s="129">
        <v>1</v>
      </c>
      <c r="D19" s="129">
        <v>5</v>
      </c>
      <c r="E19" s="48">
        <f>'вед прил 7'!H85</f>
        <v>7.8</v>
      </c>
      <c r="F19" s="48">
        <f>'вед прил 7'!I85</f>
        <v>155.80000000000001</v>
      </c>
      <c r="G19" s="48">
        <f>'вед прил 7'!J85</f>
        <v>12.2</v>
      </c>
    </row>
    <row r="20" spans="1:7" s="79" customFormat="1" ht="47.25">
      <c r="A20" s="254"/>
      <c r="B20" s="28" t="s">
        <v>19</v>
      </c>
      <c r="C20" s="129">
        <v>1</v>
      </c>
      <c r="D20" s="129">
        <v>6</v>
      </c>
      <c r="E20" s="48">
        <f>'вед прил 7'!H550+'вед прил 7'!H569</f>
        <v>39872.000000000007</v>
      </c>
      <c r="F20" s="48">
        <f>'вед прил 7'!I550+'вед прил 7'!I569</f>
        <v>39984.000000000007</v>
      </c>
      <c r="G20" s="48">
        <f>'вед прил 7'!J550+'вед прил 7'!J569</f>
        <v>40040.100000000006</v>
      </c>
    </row>
    <row r="21" spans="1:7" s="79" customFormat="1" hidden="1" outlineLevel="1">
      <c r="A21" s="254"/>
      <c r="B21" s="28" t="s">
        <v>20</v>
      </c>
      <c r="C21" s="129">
        <v>1</v>
      </c>
      <c r="D21" s="129">
        <v>7</v>
      </c>
      <c r="E21" s="48">
        <f>'вед прил 7'!H90</f>
        <v>0</v>
      </c>
      <c r="F21" s="48">
        <f>'вед прил 7'!I90</f>
        <v>0</v>
      </c>
      <c r="G21" s="48">
        <f>'вед прил 7'!J90</f>
        <v>0</v>
      </c>
    </row>
    <row r="22" spans="1:7" s="79" customFormat="1" collapsed="1">
      <c r="A22" s="254"/>
      <c r="B22" s="37" t="s">
        <v>21</v>
      </c>
      <c r="C22" s="129">
        <v>1</v>
      </c>
      <c r="D22" s="129">
        <v>11</v>
      </c>
      <c r="E22" s="48">
        <f>'вед прил 7'!H96</f>
        <v>14000</v>
      </c>
      <c r="F22" s="48">
        <f>'вед прил 7'!I96</f>
        <v>5000</v>
      </c>
      <c r="G22" s="48">
        <f>'вед прил 7'!J96</f>
        <v>5000</v>
      </c>
    </row>
    <row r="23" spans="1:7" s="79" customFormat="1">
      <c r="A23" s="255"/>
      <c r="B23" s="131" t="s">
        <v>22</v>
      </c>
      <c r="C23" s="132">
        <v>1</v>
      </c>
      <c r="D23" s="132">
        <v>13</v>
      </c>
      <c r="E23" s="133">
        <f>'вед прил 7'!H101+'вед прил 7'!H601</f>
        <v>179312.9</v>
      </c>
      <c r="F23" s="133">
        <f>'вед прил 7'!I101+'вед прил 7'!I601</f>
        <v>182818.4</v>
      </c>
      <c r="G23" s="133">
        <f>'вед прил 7'!J101+'вед прил 7'!J601</f>
        <v>177496</v>
      </c>
    </row>
    <row r="24" spans="1:7" s="79" customFormat="1" hidden="1" outlineLevel="1">
      <c r="A24" s="121" t="s">
        <v>23</v>
      </c>
      <c r="B24" s="35" t="s">
        <v>24</v>
      </c>
      <c r="C24" s="134">
        <v>2</v>
      </c>
      <c r="D24" s="134">
        <v>0</v>
      </c>
      <c r="E24" s="135">
        <f>E25</f>
        <v>0</v>
      </c>
      <c r="F24" s="135">
        <f>F25</f>
        <v>0</v>
      </c>
      <c r="G24" s="135">
        <f>G25</f>
        <v>0</v>
      </c>
    </row>
    <row r="25" spans="1:7" s="79" customFormat="1" hidden="1" outlineLevel="1">
      <c r="A25" s="130"/>
      <c r="B25" s="28" t="s">
        <v>25</v>
      </c>
      <c r="C25" s="136">
        <v>2</v>
      </c>
      <c r="D25" s="136">
        <v>3</v>
      </c>
      <c r="E25" s="133">
        <f>'вед прил 7'!H171</f>
        <v>0</v>
      </c>
      <c r="F25" s="133">
        <f>'[1]вед прил 7'!I161</f>
        <v>0</v>
      </c>
      <c r="G25" s="133">
        <f>'[1]вед прил 7'!J161</f>
        <v>0</v>
      </c>
    </row>
    <row r="26" spans="1:7" s="108" customFormat="1" ht="31.5" collapsed="1">
      <c r="A26" s="121" t="s">
        <v>23</v>
      </c>
      <c r="B26" s="122" t="s">
        <v>26</v>
      </c>
      <c r="C26" s="123">
        <v>3</v>
      </c>
      <c r="D26" s="123">
        <v>0</v>
      </c>
      <c r="E26" s="137">
        <f>E27+E28</f>
        <v>82263.200000000012</v>
      </c>
      <c r="F26" s="137">
        <f>F27+F28</f>
        <v>84671.800000000017</v>
      </c>
      <c r="G26" s="137">
        <f>G27+G28</f>
        <v>76804.800000000003</v>
      </c>
    </row>
    <row r="27" spans="1:7" s="79" customFormat="1" ht="47.25">
      <c r="A27" s="253"/>
      <c r="B27" s="138" t="s">
        <v>27</v>
      </c>
      <c r="C27" s="126">
        <v>3</v>
      </c>
      <c r="D27" s="126">
        <v>10</v>
      </c>
      <c r="E27" s="127">
        <f>'вед прил 7'!H173</f>
        <v>82093.200000000012</v>
      </c>
      <c r="F27" s="127">
        <f>'вед прил 7'!I173</f>
        <v>84501.800000000017</v>
      </c>
      <c r="G27" s="127">
        <f>'вед прил 7'!J173</f>
        <v>76634.8</v>
      </c>
    </row>
    <row r="28" spans="1:7" s="79" customFormat="1" ht="31.5">
      <c r="A28" s="255"/>
      <c r="B28" s="131" t="s">
        <v>28</v>
      </c>
      <c r="C28" s="132">
        <v>3</v>
      </c>
      <c r="D28" s="132">
        <v>14</v>
      </c>
      <c r="E28" s="133">
        <f>'вед прил 7'!H216</f>
        <v>170</v>
      </c>
      <c r="F28" s="133">
        <f>'вед прил 7'!I216</f>
        <v>170</v>
      </c>
      <c r="G28" s="133">
        <f>'вед прил 7'!J216</f>
        <v>170</v>
      </c>
    </row>
    <row r="29" spans="1:7" s="108" customFormat="1">
      <c r="A29" s="121" t="s">
        <v>29</v>
      </c>
      <c r="B29" s="122" t="s">
        <v>30</v>
      </c>
      <c r="C29" s="123">
        <v>4</v>
      </c>
      <c r="D29" s="123">
        <v>0</v>
      </c>
      <c r="E29" s="137">
        <f>E30+E31+E32</f>
        <v>65381.299999999996</v>
      </c>
      <c r="F29" s="137">
        <f>F30+F31+F32</f>
        <v>64861.600000000006</v>
      </c>
      <c r="G29" s="137">
        <f>G30+G31+G32</f>
        <v>67813.399999999994</v>
      </c>
    </row>
    <row r="30" spans="1:7" s="79" customFormat="1">
      <c r="A30" s="253"/>
      <c r="B30" s="138" t="s">
        <v>31</v>
      </c>
      <c r="C30" s="126">
        <v>4</v>
      </c>
      <c r="D30" s="126">
        <v>5</v>
      </c>
      <c r="E30" s="127">
        <f>'вед прил 7'!H226</f>
        <v>14219.4</v>
      </c>
      <c r="F30" s="127">
        <f>'вед прил 7'!I226</f>
        <v>14219.4</v>
      </c>
      <c r="G30" s="127">
        <f>'вед прил 7'!J226</f>
        <v>14219.4</v>
      </c>
    </row>
    <row r="31" spans="1:7" s="79" customFormat="1">
      <c r="A31" s="254"/>
      <c r="B31" s="37" t="s">
        <v>32</v>
      </c>
      <c r="C31" s="129">
        <v>4</v>
      </c>
      <c r="D31" s="129">
        <v>9</v>
      </c>
      <c r="E31" s="48">
        <f>'вед прил 7'!H238</f>
        <v>5983.2</v>
      </c>
      <c r="F31" s="48">
        <f>'вед прил 7'!I238</f>
        <v>6258.8</v>
      </c>
      <c r="G31" s="48">
        <f>'вед прил 7'!J238</f>
        <v>8303.2999999999993</v>
      </c>
    </row>
    <row r="32" spans="1:7" s="79" customFormat="1" ht="31.5">
      <c r="A32" s="255"/>
      <c r="B32" s="131" t="s">
        <v>33</v>
      </c>
      <c r="C32" s="132">
        <v>4</v>
      </c>
      <c r="D32" s="132">
        <v>12</v>
      </c>
      <c r="E32" s="133">
        <f>'вед прил 7'!H254+'вед прил 7'!H581</f>
        <v>45178.7</v>
      </c>
      <c r="F32" s="133">
        <f>'вед прил 7'!I254+'вед прил 7'!I581</f>
        <v>44383.4</v>
      </c>
      <c r="G32" s="133">
        <f>'вед прил 7'!J254+'вед прил 7'!J581</f>
        <v>45290.7</v>
      </c>
    </row>
    <row r="33" spans="1:9">
      <c r="A33" s="121" t="s">
        <v>34</v>
      </c>
      <c r="B33" s="122" t="s">
        <v>35</v>
      </c>
      <c r="C33" s="123">
        <v>5</v>
      </c>
      <c r="D33" s="123">
        <v>0</v>
      </c>
      <c r="E33" s="137">
        <f>E35+E37+E36+E34</f>
        <v>32867.4</v>
      </c>
      <c r="F33" s="137">
        <f>F35+F37+F36+F34</f>
        <v>293151.19999999995</v>
      </c>
      <c r="G33" s="137">
        <f>G35+G37+G36+G34</f>
        <v>17737.7</v>
      </c>
    </row>
    <row r="34" spans="1:9" s="79" customFormat="1" hidden="1" outlineLevel="1">
      <c r="A34" s="139"/>
      <c r="B34" s="138" t="s">
        <v>36</v>
      </c>
      <c r="C34" s="126">
        <v>5</v>
      </c>
      <c r="D34" s="126">
        <v>1</v>
      </c>
      <c r="E34" s="127">
        <f>'вед прил 7'!H294</f>
        <v>0</v>
      </c>
      <c r="F34" s="127">
        <f>'вед прил 7'!I294</f>
        <v>0</v>
      </c>
      <c r="G34" s="127">
        <f>'вед прил 7'!J294</f>
        <v>0</v>
      </c>
    </row>
    <row r="35" spans="1:9" s="79" customFormat="1" collapsed="1">
      <c r="A35" s="128"/>
      <c r="B35" s="37" t="s">
        <v>37</v>
      </c>
      <c r="C35" s="129">
        <v>5</v>
      </c>
      <c r="D35" s="129">
        <v>2</v>
      </c>
      <c r="E35" s="48">
        <f>'вед прил 7'!H299</f>
        <v>5000</v>
      </c>
      <c r="F35" s="48">
        <f>'вед прил 7'!I299</f>
        <v>280424.09999999998</v>
      </c>
      <c r="G35" s="48">
        <f>'вед прил 7'!J299</f>
        <v>5000</v>
      </c>
    </row>
    <row r="36" spans="1:9" s="79" customFormat="1">
      <c r="A36" s="128"/>
      <c r="B36" s="37" t="s">
        <v>38</v>
      </c>
      <c r="C36" s="129">
        <v>5</v>
      </c>
      <c r="D36" s="129">
        <v>3</v>
      </c>
      <c r="E36" s="48">
        <f>'вед прил 7'!H333</f>
        <v>16270</v>
      </c>
      <c r="F36" s="48">
        <f>'вед прил 7'!I333</f>
        <v>750</v>
      </c>
      <c r="G36" s="48">
        <f>'вед прил 7'!J333</f>
        <v>750</v>
      </c>
    </row>
    <row r="37" spans="1:9" s="109" customFormat="1" ht="31.5">
      <c r="A37" s="130"/>
      <c r="B37" s="131" t="s">
        <v>39</v>
      </c>
      <c r="C37" s="132">
        <v>5</v>
      </c>
      <c r="D37" s="132">
        <v>5</v>
      </c>
      <c r="E37" s="133">
        <f>'вед прил 7'!H351</f>
        <v>11597.4</v>
      </c>
      <c r="F37" s="133">
        <f>'вед прил 7'!I351</f>
        <v>11977.1</v>
      </c>
      <c r="G37" s="133">
        <f>'вед прил 7'!J351</f>
        <v>11987.7</v>
      </c>
    </row>
    <row r="38" spans="1:9">
      <c r="A38" s="121" t="s">
        <v>40</v>
      </c>
      <c r="B38" s="122" t="s">
        <v>41</v>
      </c>
      <c r="C38" s="123">
        <v>7</v>
      </c>
      <c r="D38" s="123">
        <v>0</v>
      </c>
      <c r="E38" s="161">
        <f>E39+E40+E41+E42+E43</f>
        <v>3444043.6</v>
      </c>
      <c r="F38" s="161">
        <f t="shared" ref="F38:G38" si="0">F39+F40+F41+F42+F43</f>
        <v>3475008.0000000005</v>
      </c>
      <c r="G38" s="161">
        <f t="shared" si="0"/>
        <v>3465370.2</v>
      </c>
      <c r="I38" s="108"/>
    </row>
    <row r="39" spans="1:9" s="109" customFormat="1">
      <c r="A39" s="124"/>
      <c r="B39" s="138" t="s">
        <v>42</v>
      </c>
      <c r="C39" s="126">
        <v>7</v>
      </c>
      <c r="D39" s="126">
        <v>1</v>
      </c>
      <c r="E39" s="127">
        <f>'вед прил 7'!H359+'вед прил 7'!H616</f>
        <v>930096.2</v>
      </c>
      <c r="F39" s="127">
        <f>'вед прил 7'!I359+'вед прил 7'!I616</f>
        <v>974614.8</v>
      </c>
      <c r="G39" s="127">
        <f>'вед прил 7'!J359+'вед прил 7'!J616</f>
        <v>982668.70000000007</v>
      </c>
    </row>
    <row r="40" spans="1:9" s="79" customFormat="1">
      <c r="A40" s="128"/>
      <c r="B40" s="37" t="s">
        <v>43</v>
      </c>
      <c r="C40" s="129">
        <v>7</v>
      </c>
      <c r="D40" s="129">
        <v>2</v>
      </c>
      <c r="E40" s="162">
        <f>'вед прил 7'!H659</f>
        <v>1872362.2</v>
      </c>
      <c r="F40" s="162">
        <f>'вед прил 7'!I659</f>
        <v>1890046.8000000003</v>
      </c>
      <c r="G40" s="162">
        <f>'вед прил 7'!J659</f>
        <v>1939444.5</v>
      </c>
    </row>
    <row r="41" spans="1:9" s="79" customFormat="1">
      <c r="A41" s="128"/>
      <c r="B41" s="37" t="s">
        <v>44</v>
      </c>
      <c r="C41" s="129">
        <v>7</v>
      </c>
      <c r="D41" s="129">
        <v>3</v>
      </c>
      <c r="E41" s="48">
        <f>'вед прил 7'!H761+'вед прил 7'!H865</f>
        <v>419635.1</v>
      </c>
      <c r="F41" s="48">
        <f>'вед прил 7'!I761+'вед прил 7'!I865</f>
        <v>321650.70000000007</v>
      </c>
      <c r="G41" s="48">
        <f>'вед прил 7'!J761+'вед прил 7'!J865</f>
        <v>324859.59999999998</v>
      </c>
    </row>
    <row r="42" spans="1:9" s="79" customFormat="1">
      <c r="A42" s="128"/>
      <c r="B42" s="37" t="s">
        <v>45</v>
      </c>
      <c r="C42" s="129">
        <v>7</v>
      </c>
      <c r="D42" s="129">
        <v>7</v>
      </c>
      <c r="E42" s="48">
        <f>'вед прил 7'!H375+'вед прил 7'!H1115</f>
        <v>23377.7</v>
      </c>
      <c r="F42" s="48">
        <f>'вед прил 7'!I375+'вед прил 7'!I1115</f>
        <v>23457.300000000003</v>
      </c>
      <c r="G42" s="48">
        <f>'вед прил 7'!J375+'вед прил 7'!J1115</f>
        <v>23475.100000000002</v>
      </c>
    </row>
    <row r="43" spans="1:9" s="79" customFormat="1">
      <c r="A43" s="130"/>
      <c r="B43" s="131" t="s">
        <v>46</v>
      </c>
      <c r="C43" s="132">
        <v>7</v>
      </c>
      <c r="D43" s="132">
        <v>9</v>
      </c>
      <c r="E43" s="133">
        <f>'вед прил 7'!H381+'вед прил 7'!H797+'вед прил 7'!H1140+'вед прил 7'!H893+'вед прил 7'!H977</f>
        <v>198572.4</v>
      </c>
      <c r="F43" s="133">
        <f>'вед прил 7'!I381+'вед прил 7'!I797+'вед прил 7'!I1140+'вед прил 7'!I893+'вед прил 7'!I977</f>
        <v>265238.40000000002</v>
      </c>
      <c r="G43" s="133">
        <f>'вед прил 7'!J381+'вед прил 7'!J797+'вед прил 7'!J1140+'вед прил 7'!J893+'вед прил 7'!J977</f>
        <v>194922.3</v>
      </c>
    </row>
    <row r="44" spans="1:9">
      <c r="A44" s="121" t="s">
        <v>47</v>
      </c>
      <c r="B44" s="122" t="s">
        <v>48</v>
      </c>
      <c r="C44" s="123">
        <v>8</v>
      </c>
      <c r="D44" s="123">
        <v>0</v>
      </c>
      <c r="E44" s="137">
        <f>E45+E46</f>
        <v>62186.7</v>
      </c>
      <c r="F44" s="137">
        <f>F45+F46</f>
        <v>63240.7</v>
      </c>
      <c r="G44" s="137">
        <f>G45+G46</f>
        <v>63432.200000000004</v>
      </c>
    </row>
    <row r="45" spans="1:9" s="109" customFormat="1">
      <c r="A45" s="139"/>
      <c r="B45" s="138" t="s">
        <v>49</v>
      </c>
      <c r="C45" s="126">
        <v>8</v>
      </c>
      <c r="D45" s="126">
        <v>1</v>
      </c>
      <c r="E45" s="127">
        <f>'вед прил 7'!H905</f>
        <v>34735.699999999997</v>
      </c>
      <c r="F45" s="127">
        <f>'вед прил 7'!I905</f>
        <v>35877</v>
      </c>
      <c r="G45" s="127">
        <f>'вед прил 7'!J905</f>
        <v>36054.800000000003</v>
      </c>
    </row>
    <row r="46" spans="1:9" s="79" customFormat="1" ht="21.75" customHeight="1">
      <c r="A46" s="140"/>
      <c r="B46" s="131" t="s">
        <v>50</v>
      </c>
      <c r="C46" s="132">
        <v>8</v>
      </c>
      <c r="D46" s="132">
        <v>4</v>
      </c>
      <c r="E46" s="133">
        <f>'вед прил 7'!H946+'вед прил 7'!H398</f>
        <v>27451</v>
      </c>
      <c r="F46" s="133">
        <f>'вед прил 7'!I946+'вед прил 7'!I398</f>
        <v>27363.7</v>
      </c>
      <c r="G46" s="133">
        <f>'вед прил 7'!J946+'вед прил 7'!J398</f>
        <v>27377.4</v>
      </c>
    </row>
    <row r="47" spans="1:9" hidden="1" outlineLevel="1">
      <c r="A47" s="121" t="s">
        <v>51</v>
      </c>
      <c r="B47" s="122" t="s">
        <v>52</v>
      </c>
      <c r="C47" s="123">
        <v>9</v>
      </c>
      <c r="D47" s="123">
        <v>0</v>
      </c>
      <c r="E47" s="137">
        <f>E48</f>
        <v>0</v>
      </c>
      <c r="F47" s="137">
        <f>F48</f>
        <v>0</v>
      </c>
      <c r="G47" s="137">
        <f>G48</f>
        <v>0</v>
      </c>
    </row>
    <row r="48" spans="1:9" s="79" customFormat="1" hidden="1" outlineLevel="1">
      <c r="A48" s="140"/>
      <c r="B48" s="131" t="s">
        <v>53</v>
      </c>
      <c r="C48" s="132">
        <v>9</v>
      </c>
      <c r="D48" s="132">
        <v>2</v>
      </c>
      <c r="E48" s="133">
        <f>'вед прил 7'!H406</f>
        <v>0</v>
      </c>
      <c r="F48" s="133">
        <f>'вед прил 7'!I406</f>
        <v>0</v>
      </c>
      <c r="G48" s="133">
        <f>'вед прил 7'!J406</f>
        <v>0</v>
      </c>
    </row>
    <row r="49" spans="1:7" collapsed="1">
      <c r="A49" s="121" t="s">
        <v>54</v>
      </c>
      <c r="B49" s="122" t="s">
        <v>55</v>
      </c>
      <c r="C49" s="123">
        <v>10</v>
      </c>
      <c r="D49" s="123">
        <v>0</v>
      </c>
      <c r="E49" s="137">
        <f>E50+E51+E52</f>
        <v>184564.40000000002</v>
      </c>
      <c r="F49" s="137">
        <f>F50+F51+F52</f>
        <v>164414.20000000001</v>
      </c>
      <c r="G49" s="137">
        <f>G50+G51+G52</f>
        <v>168868.80000000002</v>
      </c>
    </row>
    <row r="50" spans="1:7" s="79" customFormat="1">
      <c r="A50" s="139"/>
      <c r="B50" s="138" t="s">
        <v>56</v>
      </c>
      <c r="C50" s="126">
        <v>10</v>
      </c>
      <c r="D50" s="126">
        <v>1</v>
      </c>
      <c r="E50" s="127">
        <f>'вед прил 7'!H413</f>
        <v>13360.5</v>
      </c>
      <c r="F50" s="127">
        <f>'вед прил 7'!I413</f>
        <v>14487.5</v>
      </c>
      <c r="G50" s="127">
        <f>'вед прил 7'!J413</f>
        <v>15740.7</v>
      </c>
    </row>
    <row r="51" spans="1:7" s="79" customFormat="1">
      <c r="A51" s="121"/>
      <c r="B51" s="37" t="s">
        <v>57</v>
      </c>
      <c r="C51" s="129">
        <v>10</v>
      </c>
      <c r="D51" s="129">
        <v>3</v>
      </c>
      <c r="E51" s="48">
        <f>'вед прил 7'!H418</f>
        <v>15360</v>
      </c>
      <c r="F51" s="48">
        <f>'вед прил 7'!I418</f>
        <v>5360</v>
      </c>
      <c r="G51" s="48">
        <f>'вед прил 7'!J418</f>
        <v>5360</v>
      </c>
    </row>
    <row r="52" spans="1:7" s="79" customFormat="1">
      <c r="A52" s="140"/>
      <c r="B52" s="131" t="s">
        <v>58</v>
      </c>
      <c r="C52" s="132">
        <v>10</v>
      </c>
      <c r="D52" s="132">
        <v>4</v>
      </c>
      <c r="E52" s="133">
        <f>'вед прил 7'!H439+'вед прил 7'!H856</f>
        <v>155843.90000000002</v>
      </c>
      <c r="F52" s="133">
        <f>'вед прил 7'!I439+'вед прил 7'!I856</f>
        <v>144566.70000000001</v>
      </c>
      <c r="G52" s="133">
        <f>'вед прил 7'!J439+'вед прил 7'!J856</f>
        <v>147768.1</v>
      </c>
    </row>
    <row r="53" spans="1:7">
      <c r="A53" s="121" t="s">
        <v>51</v>
      </c>
      <c r="B53" s="122" t="s">
        <v>59</v>
      </c>
      <c r="C53" s="123">
        <v>11</v>
      </c>
      <c r="D53" s="123">
        <v>0</v>
      </c>
      <c r="E53" s="137">
        <f>SUM(E54:E57)</f>
        <v>392911.5</v>
      </c>
      <c r="F53" s="137">
        <f>SUM(F54:F57)</f>
        <v>189978.69999999998</v>
      </c>
      <c r="G53" s="137">
        <f>SUM(G54:G57)</f>
        <v>213046.49999999997</v>
      </c>
    </row>
    <row r="54" spans="1:7" s="79" customFormat="1">
      <c r="A54" s="139"/>
      <c r="B54" s="138" t="s">
        <v>60</v>
      </c>
      <c r="C54" s="126">
        <v>11</v>
      </c>
      <c r="D54" s="126">
        <v>1</v>
      </c>
      <c r="E54" s="127">
        <f>'вед прил 7'!H476+'вед прил 7'!H985</f>
        <v>234307.8</v>
      </c>
      <c r="F54" s="127">
        <f>'вед прил 7'!I476+'вед прил 7'!I985</f>
        <v>32588.899999999998</v>
      </c>
      <c r="G54" s="127">
        <f>'вед прил 7'!J476+'вед прил 7'!J985</f>
        <v>32649.8</v>
      </c>
    </row>
    <row r="55" spans="1:7" s="79" customFormat="1">
      <c r="A55" s="121"/>
      <c r="B55" s="37" t="s">
        <v>61</v>
      </c>
      <c r="C55" s="129">
        <v>11</v>
      </c>
      <c r="D55" s="129">
        <v>2</v>
      </c>
      <c r="E55" s="48">
        <f>'вед прил 7'!H1040</f>
        <v>4530</v>
      </c>
      <c r="F55" s="48">
        <f>'вед прил 7'!I1040</f>
        <v>4530</v>
      </c>
      <c r="G55" s="48">
        <f>'вед прил 7'!J1040</f>
        <v>4530</v>
      </c>
    </row>
    <row r="56" spans="1:7" s="79" customFormat="1">
      <c r="A56" s="140"/>
      <c r="B56" s="131" t="s">
        <v>62</v>
      </c>
      <c r="C56" s="132">
        <v>11</v>
      </c>
      <c r="D56" s="132">
        <v>3</v>
      </c>
      <c r="E56" s="133">
        <f>'вед прил 7'!H1053</f>
        <v>150019.29999999999</v>
      </c>
      <c r="F56" s="133">
        <f>'вед прил 7'!I1053</f>
        <v>148785.4</v>
      </c>
      <c r="G56" s="133">
        <f>'вед прил 7'!J1053</f>
        <v>171762.3</v>
      </c>
    </row>
    <row r="57" spans="1:7" s="79" customFormat="1" ht="31.5">
      <c r="A57" s="140"/>
      <c r="B57" s="131" t="s">
        <v>63</v>
      </c>
      <c r="C57" s="132">
        <v>11</v>
      </c>
      <c r="D57" s="132">
        <v>5</v>
      </c>
      <c r="E57" s="133">
        <f>'вед прил 7'!H1103</f>
        <v>4054.4</v>
      </c>
      <c r="F57" s="133">
        <f>'вед прил 7'!I1103</f>
        <v>4074.4</v>
      </c>
      <c r="G57" s="133">
        <f>'вед прил 7'!J1103</f>
        <v>4104.3999999999996</v>
      </c>
    </row>
    <row r="58" spans="1:7" ht="31.5">
      <c r="A58" s="121" t="s">
        <v>64</v>
      </c>
      <c r="B58" s="122" t="s">
        <v>65</v>
      </c>
      <c r="C58" s="123">
        <v>13</v>
      </c>
      <c r="D58" s="123">
        <v>0</v>
      </c>
      <c r="E58" s="137">
        <f>SUM(E59)</f>
        <v>220</v>
      </c>
      <c r="F58" s="137">
        <f>SUM(F59)</f>
        <v>220</v>
      </c>
      <c r="G58" s="137">
        <f>SUM(G59)</f>
        <v>220</v>
      </c>
    </row>
    <row r="59" spans="1:7" s="79" customFormat="1" ht="31.5">
      <c r="A59" s="141"/>
      <c r="B59" s="142" t="s">
        <v>66</v>
      </c>
      <c r="C59" s="143">
        <v>13</v>
      </c>
      <c r="D59" s="143">
        <v>1</v>
      </c>
      <c r="E59" s="144">
        <f>'вед прил 7'!H530</f>
        <v>220</v>
      </c>
      <c r="F59" s="144">
        <f>'вед прил 7'!I530</f>
        <v>220</v>
      </c>
      <c r="G59" s="144">
        <f>'вед прил 7'!J530</f>
        <v>220</v>
      </c>
    </row>
    <row r="60" spans="1:7" ht="47.25">
      <c r="A60" s="121" t="s">
        <v>67</v>
      </c>
      <c r="B60" s="122" t="s">
        <v>68</v>
      </c>
      <c r="C60" s="123">
        <v>14</v>
      </c>
      <c r="D60" s="123">
        <v>0</v>
      </c>
      <c r="E60" s="137">
        <f>E62+E61</f>
        <v>33400</v>
      </c>
      <c r="F60" s="137">
        <f>F62+F61</f>
        <v>23400</v>
      </c>
      <c r="G60" s="137">
        <f>G62+G61</f>
        <v>23400</v>
      </c>
    </row>
    <row r="61" spans="1:7" s="79" customFormat="1" ht="47.25">
      <c r="A61" s="139"/>
      <c r="B61" s="138" t="s">
        <v>69</v>
      </c>
      <c r="C61" s="126">
        <v>14</v>
      </c>
      <c r="D61" s="126">
        <v>1</v>
      </c>
      <c r="E61" s="127">
        <f>'вед прил 7'!H561</f>
        <v>33400</v>
      </c>
      <c r="F61" s="127">
        <f>'вед прил 7'!I561</f>
        <v>23400</v>
      </c>
      <c r="G61" s="127">
        <f>'вед прил 7'!J561</f>
        <v>23400</v>
      </c>
    </row>
    <row r="62" spans="1:7" s="79" customFormat="1" ht="31.5" hidden="1" outlineLevel="1">
      <c r="A62" s="140"/>
      <c r="B62" s="131" t="s">
        <v>70</v>
      </c>
      <c r="C62" s="132">
        <v>14</v>
      </c>
      <c r="D62" s="132">
        <v>3</v>
      </c>
      <c r="E62" s="145">
        <f>'вед прил 7'!H537</f>
        <v>0</v>
      </c>
      <c r="F62" s="145">
        <f>'вед прил 7'!I537</f>
        <v>0</v>
      </c>
      <c r="G62" s="145">
        <f>'вед прил 7'!J537</f>
        <v>0</v>
      </c>
    </row>
    <row r="63" spans="1:7" collapsed="1">
      <c r="A63" s="121" t="s">
        <v>71</v>
      </c>
      <c r="B63" s="122" t="s">
        <v>72</v>
      </c>
      <c r="C63" s="129"/>
      <c r="D63" s="129"/>
      <c r="E63" s="98"/>
      <c r="F63" s="98">
        <f>'вед прил 7'!I1148</f>
        <v>50000</v>
      </c>
      <c r="G63" s="98">
        <f>'вед прил 7'!J1148</f>
        <v>100000</v>
      </c>
    </row>
    <row r="64" spans="1:7" s="79" customFormat="1" ht="17.25" customHeight="1">
      <c r="A64" s="146"/>
      <c r="B64" s="147"/>
      <c r="C64" s="148"/>
      <c r="D64" s="148"/>
      <c r="E64" s="78"/>
      <c r="G64" s="90"/>
    </row>
    <row r="65" spans="1:7" ht="10.5" customHeight="1">
      <c r="A65" s="149"/>
      <c r="E65" s="150"/>
    </row>
    <row r="66" spans="1:7" customFormat="1">
      <c r="A66" s="151" t="s">
        <v>73</v>
      </c>
      <c r="B66" s="152"/>
      <c r="C66" s="151"/>
    </row>
    <row r="67" spans="1:7" customFormat="1">
      <c r="A67" s="151" t="s">
        <v>74</v>
      </c>
      <c r="B67" s="152"/>
      <c r="C67" s="151"/>
    </row>
    <row r="68" spans="1:7" customFormat="1">
      <c r="A68" s="151" t="s">
        <v>75</v>
      </c>
      <c r="B68" s="152"/>
      <c r="C68" s="153"/>
      <c r="D68" s="5"/>
      <c r="E68" s="83"/>
      <c r="F68" s="251" t="s">
        <v>76</v>
      </c>
      <c r="G68" s="251"/>
    </row>
    <row r="69" spans="1:7">
      <c r="A69" s="151"/>
      <c r="B69" s="152"/>
      <c r="C69" s="151"/>
      <c r="D69"/>
      <c r="E69"/>
    </row>
    <row r="70" spans="1:7">
      <c r="A70" s="151"/>
      <c r="B70" s="152"/>
      <c r="C70" s="151"/>
      <c r="D70"/>
      <c r="G70" s="154"/>
    </row>
  </sheetData>
  <autoFilter ref="A12:G64"/>
  <mergeCells count="15">
    <mergeCell ref="A13:B13"/>
    <mergeCell ref="A14:B14"/>
    <mergeCell ref="F68:G68"/>
    <mergeCell ref="A10:A11"/>
    <mergeCell ref="A16:A23"/>
    <mergeCell ref="A27:A28"/>
    <mergeCell ref="A30:A32"/>
    <mergeCell ref="B10:B11"/>
    <mergeCell ref="C10:C11"/>
    <mergeCell ref="D10:D11"/>
    <mergeCell ref="A6:G6"/>
    <mergeCell ref="A7:G7"/>
    <mergeCell ref="A8:G8"/>
    <mergeCell ref="A9:B9"/>
    <mergeCell ref="E10:G10"/>
  </mergeCells>
  <pageMargins left="1.1811023622047201" right="0.39370078740157499" top="0.78740157480314998" bottom="0.78740157480314998" header="0.31496062992126" footer="0.31496062992126"/>
  <pageSetup paperSize="9" scale="69" fitToWidth="0" orientation="portrait" useFirstPageNumber="1" r:id="rId1"/>
  <headerFooter differentFirst="1">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N817"/>
  <sheetViews>
    <sheetView tabSelected="1" showRuler="0" view="pageBreakPreview" zoomScale="80" zoomScaleNormal="70" zoomScalePageLayoutView="40" workbookViewId="0">
      <selection activeCell="F16" sqref="F16"/>
    </sheetView>
  </sheetViews>
  <sheetFormatPr defaultColWidth="9" defaultRowHeight="15.75" outlineLevelRow="2"/>
  <cols>
    <col min="1" max="1" width="5.28515625" style="94" customWidth="1"/>
    <col min="2" max="2" width="76.42578125" style="94" customWidth="1"/>
    <col min="3" max="3" width="18" style="94" customWidth="1"/>
    <col min="4" max="4" width="5.140625" style="94" hidden="1" customWidth="1"/>
    <col min="5" max="5" width="17.28515625" style="93" customWidth="1"/>
    <col min="6" max="6" width="16.42578125" style="94" customWidth="1"/>
    <col min="7" max="7" width="18" style="94" customWidth="1"/>
    <col min="8" max="8" width="9.140625" style="6"/>
    <col min="9" max="9" width="18.7109375" style="6" customWidth="1"/>
    <col min="10" max="10" width="16.140625" style="6" customWidth="1"/>
    <col min="11" max="11" width="15" style="6" customWidth="1"/>
    <col min="12" max="12" width="12" style="6" customWidth="1"/>
    <col min="13" max="13" width="20.42578125" style="6" customWidth="1"/>
    <col min="14" max="256" width="9.140625" style="6"/>
    <col min="257" max="257" width="5.28515625" style="6" customWidth="1"/>
    <col min="258" max="258" width="54.5703125" style="6" customWidth="1"/>
    <col min="259" max="259" width="14.7109375" style="6" customWidth="1"/>
    <col min="260" max="260" width="5.140625" style="6" customWidth="1"/>
    <col min="261" max="261" width="19.5703125" style="6" customWidth="1"/>
    <col min="262" max="512" width="9.140625" style="6"/>
    <col min="513" max="513" width="5.28515625" style="6" customWidth="1"/>
    <col min="514" max="514" width="54.5703125" style="6" customWidth="1"/>
    <col min="515" max="515" width="14.7109375" style="6" customWidth="1"/>
    <col min="516" max="516" width="5.140625" style="6" customWidth="1"/>
    <col min="517" max="517" width="19.5703125" style="6" customWidth="1"/>
    <col min="518" max="768" width="9.140625" style="6"/>
    <col min="769" max="769" width="5.28515625" style="6" customWidth="1"/>
    <col min="770" max="770" width="54.5703125" style="6" customWidth="1"/>
    <col min="771" max="771" width="14.7109375" style="6" customWidth="1"/>
    <col min="772" max="772" width="5.140625" style="6" customWidth="1"/>
    <col min="773" max="773" width="19.5703125" style="6" customWidth="1"/>
    <col min="774" max="1024" width="9.140625" style="6"/>
    <col min="1025" max="1025" width="5.28515625" style="6" customWidth="1"/>
    <col min="1026" max="1026" width="54.5703125" style="6" customWidth="1"/>
    <col min="1027" max="1027" width="14.7109375" style="6" customWidth="1"/>
    <col min="1028" max="1028" width="5.140625" style="6" customWidth="1"/>
    <col min="1029" max="1029" width="19.5703125" style="6" customWidth="1"/>
    <col min="1030" max="1280" width="9.140625" style="6"/>
    <col min="1281" max="1281" width="5.28515625" style="6" customWidth="1"/>
    <col min="1282" max="1282" width="54.5703125" style="6" customWidth="1"/>
    <col min="1283" max="1283" width="14.7109375" style="6" customWidth="1"/>
    <col min="1284" max="1284" width="5.140625" style="6" customWidth="1"/>
    <col min="1285" max="1285" width="19.5703125" style="6" customWidth="1"/>
    <col min="1286" max="1536" width="9.140625" style="6"/>
    <col min="1537" max="1537" width="5.28515625" style="6" customWidth="1"/>
    <col min="1538" max="1538" width="54.5703125" style="6" customWidth="1"/>
    <col min="1539" max="1539" width="14.7109375" style="6" customWidth="1"/>
    <col min="1540" max="1540" width="5.140625" style="6" customWidth="1"/>
    <col min="1541" max="1541" width="19.5703125" style="6" customWidth="1"/>
    <col min="1542" max="1792" width="9.140625" style="6"/>
    <col min="1793" max="1793" width="5.28515625" style="6" customWidth="1"/>
    <col min="1794" max="1794" width="54.5703125" style="6" customWidth="1"/>
    <col min="1795" max="1795" width="14.7109375" style="6" customWidth="1"/>
    <col min="1796" max="1796" width="5.140625" style="6" customWidth="1"/>
    <col min="1797" max="1797" width="19.5703125" style="6" customWidth="1"/>
    <col min="1798" max="2048" width="9.140625" style="6"/>
    <col min="2049" max="2049" width="5.28515625" style="6" customWidth="1"/>
    <col min="2050" max="2050" width="54.5703125" style="6" customWidth="1"/>
    <col min="2051" max="2051" width="14.7109375" style="6" customWidth="1"/>
    <col min="2052" max="2052" width="5.140625" style="6" customWidth="1"/>
    <col min="2053" max="2053" width="19.5703125" style="6" customWidth="1"/>
    <col min="2054" max="2304" width="9.140625" style="6"/>
    <col min="2305" max="2305" width="5.28515625" style="6" customWidth="1"/>
    <col min="2306" max="2306" width="54.5703125" style="6" customWidth="1"/>
    <col min="2307" max="2307" width="14.7109375" style="6" customWidth="1"/>
    <col min="2308" max="2308" width="5.140625" style="6" customWidth="1"/>
    <col min="2309" max="2309" width="19.5703125" style="6" customWidth="1"/>
    <col min="2310" max="2560" width="9.140625" style="6"/>
    <col min="2561" max="2561" width="5.28515625" style="6" customWidth="1"/>
    <col min="2562" max="2562" width="54.5703125" style="6" customWidth="1"/>
    <col min="2563" max="2563" width="14.7109375" style="6" customWidth="1"/>
    <col min="2564" max="2564" width="5.140625" style="6" customWidth="1"/>
    <col min="2565" max="2565" width="19.5703125" style="6" customWidth="1"/>
    <col min="2566" max="2816" width="9.140625" style="6"/>
    <col min="2817" max="2817" width="5.28515625" style="6" customWidth="1"/>
    <col min="2818" max="2818" width="54.5703125" style="6" customWidth="1"/>
    <col min="2819" max="2819" width="14.7109375" style="6" customWidth="1"/>
    <col min="2820" max="2820" width="5.140625" style="6" customWidth="1"/>
    <col min="2821" max="2821" width="19.5703125" style="6" customWidth="1"/>
    <col min="2822" max="3072" width="9.140625" style="6"/>
    <col min="3073" max="3073" width="5.28515625" style="6" customWidth="1"/>
    <col min="3074" max="3074" width="54.5703125" style="6" customWidth="1"/>
    <col min="3075" max="3075" width="14.7109375" style="6" customWidth="1"/>
    <col min="3076" max="3076" width="5.140625" style="6" customWidth="1"/>
    <col min="3077" max="3077" width="19.5703125" style="6" customWidth="1"/>
    <col min="3078" max="3328" width="9.140625" style="6"/>
    <col min="3329" max="3329" width="5.28515625" style="6" customWidth="1"/>
    <col min="3330" max="3330" width="54.5703125" style="6" customWidth="1"/>
    <col min="3331" max="3331" width="14.7109375" style="6" customWidth="1"/>
    <col min="3332" max="3332" width="5.140625" style="6" customWidth="1"/>
    <col min="3333" max="3333" width="19.5703125" style="6" customWidth="1"/>
    <col min="3334" max="3584" width="9.140625" style="6"/>
    <col min="3585" max="3585" width="5.28515625" style="6" customWidth="1"/>
    <col min="3586" max="3586" width="54.5703125" style="6" customWidth="1"/>
    <col min="3587" max="3587" width="14.7109375" style="6" customWidth="1"/>
    <col min="3588" max="3588" width="5.140625" style="6" customWidth="1"/>
    <col min="3589" max="3589" width="19.5703125" style="6" customWidth="1"/>
    <col min="3590" max="3840" width="9.140625" style="6"/>
    <col min="3841" max="3841" width="5.28515625" style="6" customWidth="1"/>
    <col min="3842" max="3842" width="54.5703125" style="6" customWidth="1"/>
    <col min="3843" max="3843" width="14.7109375" style="6" customWidth="1"/>
    <col min="3844" max="3844" width="5.140625" style="6" customWidth="1"/>
    <col min="3845" max="3845" width="19.5703125" style="6" customWidth="1"/>
    <col min="3846" max="4096" width="9.140625" style="6"/>
    <col min="4097" max="4097" width="5.28515625" style="6" customWidth="1"/>
    <col min="4098" max="4098" width="54.5703125" style="6" customWidth="1"/>
    <col min="4099" max="4099" width="14.7109375" style="6" customWidth="1"/>
    <col min="4100" max="4100" width="5.140625" style="6" customWidth="1"/>
    <col min="4101" max="4101" width="19.5703125" style="6" customWidth="1"/>
    <col min="4102" max="4352" width="9.140625" style="6"/>
    <col min="4353" max="4353" width="5.28515625" style="6" customWidth="1"/>
    <col min="4354" max="4354" width="54.5703125" style="6" customWidth="1"/>
    <col min="4355" max="4355" width="14.7109375" style="6" customWidth="1"/>
    <col min="4356" max="4356" width="5.140625" style="6" customWidth="1"/>
    <col min="4357" max="4357" width="19.5703125" style="6" customWidth="1"/>
    <col min="4358" max="4608" width="9.140625" style="6"/>
    <col min="4609" max="4609" width="5.28515625" style="6" customWidth="1"/>
    <col min="4610" max="4610" width="54.5703125" style="6" customWidth="1"/>
    <col min="4611" max="4611" width="14.7109375" style="6" customWidth="1"/>
    <col min="4612" max="4612" width="5.140625" style="6" customWidth="1"/>
    <col min="4613" max="4613" width="19.5703125" style="6" customWidth="1"/>
    <col min="4614" max="4864" width="9.140625" style="6"/>
    <col min="4865" max="4865" width="5.28515625" style="6" customWidth="1"/>
    <col min="4866" max="4866" width="54.5703125" style="6" customWidth="1"/>
    <col min="4867" max="4867" width="14.7109375" style="6" customWidth="1"/>
    <col min="4868" max="4868" width="5.140625" style="6" customWidth="1"/>
    <col min="4869" max="4869" width="19.5703125" style="6" customWidth="1"/>
    <col min="4870" max="5120" width="9.140625" style="6"/>
    <col min="5121" max="5121" width="5.28515625" style="6" customWidth="1"/>
    <col min="5122" max="5122" width="54.5703125" style="6" customWidth="1"/>
    <col min="5123" max="5123" width="14.7109375" style="6" customWidth="1"/>
    <col min="5124" max="5124" width="5.140625" style="6" customWidth="1"/>
    <col min="5125" max="5125" width="19.5703125" style="6" customWidth="1"/>
    <col min="5126" max="5376" width="9.140625" style="6"/>
    <col min="5377" max="5377" width="5.28515625" style="6" customWidth="1"/>
    <col min="5378" max="5378" width="54.5703125" style="6" customWidth="1"/>
    <col min="5379" max="5379" width="14.7109375" style="6" customWidth="1"/>
    <col min="5380" max="5380" width="5.140625" style="6" customWidth="1"/>
    <col min="5381" max="5381" width="19.5703125" style="6" customWidth="1"/>
    <col min="5382" max="5632" width="9.140625" style="6"/>
    <col min="5633" max="5633" width="5.28515625" style="6" customWidth="1"/>
    <col min="5634" max="5634" width="54.5703125" style="6" customWidth="1"/>
    <col min="5635" max="5635" width="14.7109375" style="6" customWidth="1"/>
    <col min="5636" max="5636" width="5.140625" style="6" customWidth="1"/>
    <col min="5637" max="5637" width="19.5703125" style="6" customWidth="1"/>
    <col min="5638" max="5888" width="9.140625" style="6"/>
    <col min="5889" max="5889" width="5.28515625" style="6" customWidth="1"/>
    <col min="5890" max="5890" width="54.5703125" style="6" customWidth="1"/>
    <col min="5891" max="5891" width="14.7109375" style="6" customWidth="1"/>
    <col min="5892" max="5892" width="5.140625" style="6" customWidth="1"/>
    <col min="5893" max="5893" width="19.5703125" style="6" customWidth="1"/>
    <col min="5894" max="6144" width="9.140625" style="6"/>
    <col min="6145" max="6145" width="5.28515625" style="6" customWidth="1"/>
    <col min="6146" max="6146" width="54.5703125" style="6" customWidth="1"/>
    <col min="6147" max="6147" width="14.7109375" style="6" customWidth="1"/>
    <col min="6148" max="6148" width="5.140625" style="6" customWidth="1"/>
    <col min="6149" max="6149" width="19.5703125" style="6" customWidth="1"/>
    <col min="6150" max="6400" width="9.140625" style="6"/>
    <col min="6401" max="6401" width="5.28515625" style="6" customWidth="1"/>
    <col min="6402" max="6402" width="54.5703125" style="6" customWidth="1"/>
    <col min="6403" max="6403" width="14.7109375" style="6" customWidth="1"/>
    <col min="6404" max="6404" width="5.140625" style="6" customWidth="1"/>
    <col min="6405" max="6405" width="19.5703125" style="6" customWidth="1"/>
    <col min="6406" max="6656" width="9.140625" style="6"/>
    <col min="6657" max="6657" width="5.28515625" style="6" customWidth="1"/>
    <col min="6658" max="6658" width="54.5703125" style="6" customWidth="1"/>
    <col min="6659" max="6659" width="14.7109375" style="6" customWidth="1"/>
    <col min="6660" max="6660" width="5.140625" style="6" customWidth="1"/>
    <col min="6661" max="6661" width="19.5703125" style="6" customWidth="1"/>
    <col min="6662" max="6912" width="9.140625" style="6"/>
    <col min="6913" max="6913" width="5.28515625" style="6" customWidth="1"/>
    <col min="6914" max="6914" width="54.5703125" style="6" customWidth="1"/>
    <col min="6915" max="6915" width="14.7109375" style="6" customWidth="1"/>
    <col min="6916" max="6916" width="5.140625" style="6" customWidth="1"/>
    <col min="6917" max="6917" width="19.5703125" style="6" customWidth="1"/>
    <col min="6918" max="7168" width="9.140625" style="6"/>
    <col min="7169" max="7169" width="5.28515625" style="6" customWidth="1"/>
    <col min="7170" max="7170" width="54.5703125" style="6" customWidth="1"/>
    <col min="7171" max="7171" width="14.7109375" style="6" customWidth="1"/>
    <col min="7172" max="7172" width="5.140625" style="6" customWidth="1"/>
    <col min="7173" max="7173" width="19.5703125" style="6" customWidth="1"/>
    <col min="7174" max="7424" width="9.140625" style="6"/>
    <col min="7425" max="7425" width="5.28515625" style="6" customWidth="1"/>
    <col min="7426" max="7426" width="54.5703125" style="6" customWidth="1"/>
    <col min="7427" max="7427" width="14.7109375" style="6" customWidth="1"/>
    <col min="7428" max="7428" width="5.140625" style="6" customWidth="1"/>
    <col min="7429" max="7429" width="19.5703125" style="6" customWidth="1"/>
    <col min="7430" max="7680" width="9.140625" style="6"/>
    <col min="7681" max="7681" width="5.28515625" style="6" customWidth="1"/>
    <col min="7682" max="7682" width="54.5703125" style="6" customWidth="1"/>
    <col min="7683" max="7683" width="14.7109375" style="6" customWidth="1"/>
    <col min="7684" max="7684" width="5.140625" style="6" customWidth="1"/>
    <col min="7685" max="7685" width="19.5703125" style="6" customWidth="1"/>
    <col min="7686" max="7936" width="9.140625" style="6"/>
    <col min="7937" max="7937" width="5.28515625" style="6" customWidth="1"/>
    <col min="7938" max="7938" width="54.5703125" style="6" customWidth="1"/>
    <col min="7939" max="7939" width="14.7109375" style="6" customWidth="1"/>
    <col min="7940" max="7940" width="5.140625" style="6" customWidth="1"/>
    <col min="7941" max="7941" width="19.5703125" style="6" customWidth="1"/>
    <col min="7942" max="8192" width="9.140625" style="6"/>
    <col min="8193" max="8193" width="5.28515625" style="6" customWidth="1"/>
    <col min="8194" max="8194" width="54.5703125" style="6" customWidth="1"/>
    <col min="8195" max="8195" width="14.7109375" style="6" customWidth="1"/>
    <col min="8196" max="8196" width="5.140625" style="6" customWidth="1"/>
    <col min="8197" max="8197" width="19.5703125" style="6" customWidth="1"/>
    <col min="8198" max="8448" width="9.140625" style="6"/>
    <col min="8449" max="8449" width="5.28515625" style="6" customWidth="1"/>
    <col min="8450" max="8450" width="54.5703125" style="6" customWidth="1"/>
    <col min="8451" max="8451" width="14.7109375" style="6" customWidth="1"/>
    <col min="8452" max="8452" width="5.140625" style="6" customWidth="1"/>
    <col min="8453" max="8453" width="19.5703125" style="6" customWidth="1"/>
    <col min="8454" max="8704" width="9.140625" style="6"/>
    <col min="8705" max="8705" width="5.28515625" style="6" customWidth="1"/>
    <col min="8706" max="8706" width="54.5703125" style="6" customWidth="1"/>
    <col min="8707" max="8707" width="14.7109375" style="6" customWidth="1"/>
    <col min="8708" max="8708" width="5.140625" style="6" customWidth="1"/>
    <col min="8709" max="8709" width="19.5703125" style="6" customWidth="1"/>
    <col min="8710" max="8960" width="9.140625" style="6"/>
    <col min="8961" max="8961" width="5.28515625" style="6" customWidth="1"/>
    <col min="8962" max="8962" width="54.5703125" style="6" customWidth="1"/>
    <col min="8963" max="8963" width="14.7109375" style="6" customWidth="1"/>
    <col min="8964" max="8964" width="5.140625" style="6" customWidth="1"/>
    <col min="8965" max="8965" width="19.5703125" style="6" customWidth="1"/>
    <col min="8966" max="9216" width="9.140625" style="6"/>
    <col min="9217" max="9217" width="5.28515625" style="6" customWidth="1"/>
    <col min="9218" max="9218" width="54.5703125" style="6" customWidth="1"/>
    <col min="9219" max="9219" width="14.7109375" style="6" customWidth="1"/>
    <col min="9220" max="9220" width="5.140625" style="6" customWidth="1"/>
    <col min="9221" max="9221" width="19.5703125" style="6" customWidth="1"/>
    <col min="9222" max="9472" width="9.140625" style="6"/>
    <col min="9473" max="9473" width="5.28515625" style="6" customWidth="1"/>
    <col min="9474" max="9474" width="54.5703125" style="6" customWidth="1"/>
    <col min="9475" max="9475" width="14.7109375" style="6" customWidth="1"/>
    <col min="9476" max="9476" width="5.140625" style="6" customWidth="1"/>
    <col min="9477" max="9477" width="19.5703125" style="6" customWidth="1"/>
    <col min="9478" max="9728" width="9.140625" style="6"/>
    <col min="9729" max="9729" width="5.28515625" style="6" customWidth="1"/>
    <col min="9730" max="9730" width="54.5703125" style="6" customWidth="1"/>
    <col min="9731" max="9731" width="14.7109375" style="6" customWidth="1"/>
    <col min="9732" max="9732" width="5.140625" style="6" customWidth="1"/>
    <col min="9733" max="9733" width="19.5703125" style="6" customWidth="1"/>
    <col min="9734" max="9984" width="9.140625" style="6"/>
    <col min="9985" max="9985" width="5.28515625" style="6" customWidth="1"/>
    <col min="9986" max="9986" width="54.5703125" style="6" customWidth="1"/>
    <col min="9987" max="9987" width="14.7109375" style="6" customWidth="1"/>
    <col min="9988" max="9988" width="5.140625" style="6" customWidth="1"/>
    <col min="9989" max="9989" width="19.5703125" style="6" customWidth="1"/>
    <col min="9990" max="10240" width="9.140625" style="6"/>
    <col min="10241" max="10241" width="5.28515625" style="6" customWidth="1"/>
    <col min="10242" max="10242" width="54.5703125" style="6" customWidth="1"/>
    <col min="10243" max="10243" width="14.7109375" style="6" customWidth="1"/>
    <col min="10244" max="10244" width="5.140625" style="6" customWidth="1"/>
    <col min="10245" max="10245" width="19.5703125" style="6" customWidth="1"/>
    <col min="10246" max="10496" width="9.140625" style="6"/>
    <col min="10497" max="10497" width="5.28515625" style="6" customWidth="1"/>
    <col min="10498" max="10498" width="54.5703125" style="6" customWidth="1"/>
    <col min="10499" max="10499" width="14.7109375" style="6" customWidth="1"/>
    <col min="10500" max="10500" width="5.140625" style="6" customWidth="1"/>
    <col min="10501" max="10501" width="19.5703125" style="6" customWidth="1"/>
    <col min="10502" max="10752" width="9.140625" style="6"/>
    <col min="10753" max="10753" width="5.28515625" style="6" customWidth="1"/>
    <col min="10754" max="10754" width="54.5703125" style="6" customWidth="1"/>
    <col min="10755" max="10755" width="14.7109375" style="6" customWidth="1"/>
    <col min="10756" max="10756" width="5.140625" style="6" customWidth="1"/>
    <col min="10757" max="10757" width="19.5703125" style="6" customWidth="1"/>
    <col min="10758" max="11008" width="9.140625" style="6"/>
    <col min="11009" max="11009" width="5.28515625" style="6" customWidth="1"/>
    <col min="11010" max="11010" width="54.5703125" style="6" customWidth="1"/>
    <col min="11011" max="11011" width="14.7109375" style="6" customWidth="1"/>
    <col min="11012" max="11012" width="5.140625" style="6" customWidth="1"/>
    <col min="11013" max="11013" width="19.5703125" style="6" customWidth="1"/>
    <col min="11014" max="11264" width="9.140625" style="6"/>
    <col min="11265" max="11265" width="5.28515625" style="6" customWidth="1"/>
    <col min="11266" max="11266" width="54.5703125" style="6" customWidth="1"/>
    <col min="11267" max="11267" width="14.7109375" style="6" customWidth="1"/>
    <col min="11268" max="11268" width="5.140625" style="6" customWidth="1"/>
    <col min="11269" max="11269" width="19.5703125" style="6" customWidth="1"/>
    <col min="11270" max="11520" width="9.140625" style="6"/>
    <col min="11521" max="11521" width="5.28515625" style="6" customWidth="1"/>
    <col min="11522" max="11522" width="54.5703125" style="6" customWidth="1"/>
    <col min="11523" max="11523" width="14.7109375" style="6" customWidth="1"/>
    <col min="11524" max="11524" width="5.140625" style="6" customWidth="1"/>
    <col min="11525" max="11525" width="19.5703125" style="6" customWidth="1"/>
    <col min="11526" max="11776" width="9.140625" style="6"/>
    <col min="11777" max="11777" width="5.28515625" style="6" customWidth="1"/>
    <col min="11778" max="11778" width="54.5703125" style="6" customWidth="1"/>
    <col min="11779" max="11779" width="14.7109375" style="6" customWidth="1"/>
    <col min="11780" max="11780" width="5.140625" style="6" customWidth="1"/>
    <col min="11781" max="11781" width="19.5703125" style="6" customWidth="1"/>
    <col min="11782" max="12032" width="9.140625" style="6"/>
    <col min="12033" max="12033" width="5.28515625" style="6" customWidth="1"/>
    <col min="12034" max="12034" width="54.5703125" style="6" customWidth="1"/>
    <col min="12035" max="12035" width="14.7109375" style="6" customWidth="1"/>
    <col min="12036" max="12036" width="5.140625" style="6" customWidth="1"/>
    <col min="12037" max="12037" width="19.5703125" style="6" customWidth="1"/>
    <col min="12038" max="12288" width="9.140625" style="6"/>
    <col min="12289" max="12289" width="5.28515625" style="6" customWidth="1"/>
    <col min="12290" max="12290" width="54.5703125" style="6" customWidth="1"/>
    <col min="12291" max="12291" width="14.7109375" style="6" customWidth="1"/>
    <col min="12292" max="12292" width="5.140625" style="6" customWidth="1"/>
    <col min="12293" max="12293" width="19.5703125" style="6" customWidth="1"/>
    <col min="12294" max="12544" width="9.140625" style="6"/>
    <col min="12545" max="12545" width="5.28515625" style="6" customWidth="1"/>
    <col min="12546" max="12546" width="54.5703125" style="6" customWidth="1"/>
    <col min="12547" max="12547" width="14.7109375" style="6" customWidth="1"/>
    <col min="12548" max="12548" width="5.140625" style="6" customWidth="1"/>
    <col min="12549" max="12549" width="19.5703125" style="6" customWidth="1"/>
    <col min="12550" max="12800" width="9.140625" style="6"/>
    <col min="12801" max="12801" width="5.28515625" style="6" customWidth="1"/>
    <col min="12802" max="12802" width="54.5703125" style="6" customWidth="1"/>
    <col min="12803" max="12803" width="14.7109375" style="6" customWidth="1"/>
    <col min="12804" max="12804" width="5.140625" style="6" customWidth="1"/>
    <col min="12805" max="12805" width="19.5703125" style="6" customWidth="1"/>
    <col min="12806" max="13056" width="9.140625" style="6"/>
    <col min="13057" max="13057" width="5.28515625" style="6" customWidth="1"/>
    <col min="13058" max="13058" width="54.5703125" style="6" customWidth="1"/>
    <col min="13059" max="13059" width="14.7109375" style="6" customWidth="1"/>
    <col min="13060" max="13060" width="5.140625" style="6" customWidth="1"/>
    <col min="13061" max="13061" width="19.5703125" style="6" customWidth="1"/>
    <col min="13062" max="13312" width="9.140625" style="6"/>
    <col min="13313" max="13313" width="5.28515625" style="6" customWidth="1"/>
    <col min="13314" max="13314" width="54.5703125" style="6" customWidth="1"/>
    <col min="13315" max="13315" width="14.7109375" style="6" customWidth="1"/>
    <col min="13316" max="13316" width="5.140625" style="6" customWidth="1"/>
    <col min="13317" max="13317" width="19.5703125" style="6" customWidth="1"/>
    <col min="13318" max="13568" width="9.140625" style="6"/>
    <col min="13569" max="13569" width="5.28515625" style="6" customWidth="1"/>
    <col min="13570" max="13570" width="54.5703125" style="6" customWidth="1"/>
    <col min="13571" max="13571" width="14.7109375" style="6" customWidth="1"/>
    <col min="13572" max="13572" width="5.140625" style="6" customWidth="1"/>
    <col min="13573" max="13573" width="19.5703125" style="6" customWidth="1"/>
    <col min="13574" max="13824" width="9.140625" style="6"/>
    <col min="13825" max="13825" width="5.28515625" style="6" customWidth="1"/>
    <col min="13826" max="13826" width="54.5703125" style="6" customWidth="1"/>
    <col min="13827" max="13827" width="14.7109375" style="6" customWidth="1"/>
    <col min="13828" max="13828" width="5.140625" style="6" customWidth="1"/>
    <col min="13829" max="13829" width="19.5703125" style="6" customWidth="1"/>
    <col min="13830" max="14080" width="9.140625" style="6"/>
    <col min="14081" max="14081" width="5.28515625" style="6" customWidth="1"/>
    <col min="14082" max="14082" width="54.5703125" style="6" customWidth="1"/>
    <col min="14083" max="14083" width="14.7109375" style="6" customWidth="1"/>
    <col min="14084" max="14084" width="5.140625" style="6" customWidth="1"/>
    <col min="14085" max="14085" width="19.5703125" style="6" customWidth="1"/>
    <col min="14086" max="14336" width="9.140625" style="6"/>
    <col min="14337" max="14337" width="5.28515625" style="6" customWidth="1"/>
    <col min="14338" max="14338" width="54.5703125" style="6" customWidth="1"/>
    <col min="14339" max="14339" width="14.7109375" style="6" customWidth="1"/>
    <col min="14340" max="14340" width="5.140625" style="6" customWidth="1"/>
    <col min="14341" max="14341" width="19.5703125" style="6" customWidth="1"/>
    <col min="14342" max="14592" width="9.140625" style="6"/>
    <col min="14593" max="14593" width="5.28515625" style="6" customWidth="1"/>
    <col min="14594" max="14594" width="54.5703125" style="6" customWidth="1"/>
    <col min="14595" max="14595" width="14.7109375" style="6" customWidth="1"/>
    <col min="14596" max="14596" width="5.140625" style="6" customWidth="1"/>
    <col min="14597" max="14597" width="19.5703125" style="6" customWidth="1"/>
    <col min="14598" max="14848" width="9.140625" style="6"/>
    <col min="14849" max="14849" width="5.28515625" style="6" customWidth="1"/>
    <col min="14850" max="14850" width="54.5703125" style="6" customWidth="1"/>
    <col min="14851" max="14851" width="14.7109375" style="6" customWidth="1"/>
    <col min="14852" max="14852" width="5.140625" style="6" customWidth="1"/>
    <col min="14853" max="14853" width="19.5703125" style="6" customWidth="1"/>
    <col min="14854" max="15104" width="9.140625" style="6"/>
    <col min="15105" max="15105" width="5.28515625" style="6" customWidth="1"/>
    <col min="15106" max="15106" width="54.5703125" style="6" customWidth="1"/>
    <col min="15107" max="15107" width="14.7109375" style="6" customWidth="1"/>
    <col min="15108" max="15108" width="5.140625" style="6" customWidth="1"/>
    <col min="15109" max="15109" width="19.5703125" style="6" customWidth="1"/>
    <col min="15110" max="15360" width="9.140625" style="6"/>
    <col min="15361" max="15361" width="5.28515625" style="6" customWidth="1"/>
    <col min="15362" max="15362" width="54.5703125" style="6" customWidth="1"/>
    <col min="15363" max="15363" width="14.7109375" style="6" customWidth="1"/>
    <col min="15364" max="15364" width="5.140625" style="6" customWidth="1"/>
    <col min="15365" max="15365" width="19.5703125" style="6" customWidth="1"/>
    <col min="15366" max="15616" width="9.140625" style="6"/>
    <col min="15617" max="15617" width="5.28515625" style="6" customWidth="1"/>
    <col min="15618" max="15618" width="54.5703125" style="6" customWidth="1"/>
    <col min="15619" max="15619" width="14.7109375" style="6" customWidth="1"/>
    <col min="15620" max="15620" width="5.140625" style="6" customWidth="1"/>
    <col min="15621" max="15621" width="19.5703125" style="6" customWidth="1"/>
    <col min="15622" max="15872" width="9.140625" style="6"/>
    <col min="15873" max="15873" width="5.28515625" style="6" customWidth="1"/>
    <col min="15874" max="15874" width="54.5703125" style="6" customWidth="1"/>
    <col min="15875" max="15875" width="14.7109375" style="6" customWidth="1"/>
    <col min="15876" max="15876" width="5.140625" style="6" customWidth="1"/>
    <col min="15877" max="15877" width="19.5703125" style="6" customWidth="1"/>
    <col min="15878" max="16128" width="9.140625" style="6"/>
    <col min="16129" max="16129" width="5.28515625" style="6" customWidth="1"/>
    <col min="16130" max="16130" width="54.5703125" style="6" customWidth="1"/>
    <col min="16131" max="16131" width="14.7109375" style="6" customWidth="1"/>
    <col min="16132" max="16132" width="5.140625" style="6" customWidth="1"/>
    <col min="16133" max="16133" width="19.5703125" style="6" customWidth="1"/>
    <col min="16134" max="16384" width="9.140625" style="6"/>
  </cols>
  <sheetData>
    <row r="1" spans="1:9" ht="18.75">
      <c r="A1" s="176"/>
      <c r="B1" s="176"/>
      <c r="D1" s="95"/>
      <c r="E1" s="177"/>
      <c r="F1" s="86"/>
      <c r="G1" s="86"/>
    </row>
    <row r="2" spans="1:9" ht="18.75">
      <c r="A2" s="176"/>
      <c r="B2" s="176"/>
      <c r="D2" s="95"/>
      <c r="E2" s="177"/>
      <c r="F2" s="86"/>
      <c r="G2" s="86"/>
    </row>
    <row r="3" spans="1:9" ht="18.75">
      <c r="A3" s="176"/>
      <c r="B3" s="176"/>
      <c r="D3" s="95"/>
      <c r="E3" s="177"/>
      <c r="F3" s="86"/>
      <c r="G3" s="86"/>
    </row>
    <row r="4" spans="1:9" ht="18" customHeight="1">
      <c r="A4" s="176"/>
      <c r="B4" s="176"/>
      <c r="C4" s="95"/>
      <c r="D4" s="95"/>
      <c r="E4" s="95"/>
      <c r="F4" s="93"/>
    </row>
    <row r="5" spans="1:9" ht="20.25">
      <c r="A5" s="257" t="s">
        <v>954</v>
      </c>
      <c r="B5" s="257"/>
      <c r="C5" s="257"/>
      <c r="D5" s="258"/>
      <c r="E5" s="257"/>
      <c r="F5" s="257"/>
      <c r="G5" s="257"/>
    </row>
    <row r="6" spans="1:9" ht="20.25">
      <c r="A6" s="257" t="s">
        <v>955</v>
      </c>
      <c r="B6" s="257"/>
      <c r="C6" s="257"/>
      <c r="D6" s="258"/>
      <c r="E6" s="257"/>
      <c r="F6" s="257"/>
      <c r="G6" s="257"/>
    </row>
    <row r="7" spans="1:9" ht="20.25">
      <c r="A7" s="257" t="s">
        <v>956</v>
      </c>
      <c r="B7" s="257"/>
      <c r="C7" s="257"/>
      <c r="D7" s="258"/>
      <c r="E7" s="257"/>
      <c r="F7" s="257"/>
      <c r="G7" s="257"/>
    </row>
    <row r="8" spans="1:9" ht="20.25">
      <c r="A8" s="259" t="s">
        <v>957</v>
      </c>
      <c r="B8" s="259"/>
      <c r="C8" s="259"/>
      <c r="D8" s="260"/>
      <c r="E8" s="259"/>
      <c r="F8" s="259"/>
      <c r="G8" s="259"/>
    </row>
    <row r="9" spans="1:9" s="243" customFormat="1" ht="18.75">
      <c r="A9" s="261" t="s">
        <v>958</v>
      </c>
      <c r="B9" s="261"/>
      <c r="C9" s="261"/>
      <c r="D9" s="261"/>
      <c r="E9" s="261"/>
      <c r="F9" s="262"/>
      <c r="G9" s="242" t="s">
        <v>0</v>
      </c>
    </row>
    <row r="10" spans="1:9" ht="18.75">
      <c r="A10" s="220"/>
      <c r="B10" s="220"/>
      <c r="C10" s="220"/>
      <c r="D10" s="220"/>
      <c r="E10" s="220"/>
      <c r="F10" s="221"/>
      <c r="G10" s="96" t="s">
        <v>5</v>
      </c>
    </row>
    <row r="11" spans="1:9" s="92" customFormat="1" ht="31.5">
      <c r="A11" s="204" t="s">
        <v>6</v>
      </c>
      <c r="B11" s="18" t="s">
        <v>953</v>
      </c>
      <c r="C11" s="174" t="s">
        <v>959</v>
      </c>
      <c r="D11" s="179" t="s">
        <v>78</v>
      </c>
      <c r="E11" s="218" t="s">
        <v>844</v>
      </c>
      <c r="F11" s="219" t="s">
        <v>960</v>
      </c>
      <c r="G11" s="219" t="s">
        <v>846</v>
      </c>
    </row>
    <row r="12" spans="1:9" s="92" customFormat="1" ht="13.5" customHeight="1">
      <c r="A12" s="182">
        <v>1</v>
      </c>
      <c r="B12" s="179">
        <v>2</v>
      </c>
      <c r="C12" s="179">
        <v>3</v>
      </c>
      <c r="D12" s="179">
        <v>4</v>
      </c>
      <c r="E12" s="183">
        <v>4</v>
      </c>
      <c r="F12" s="181">
        <v>5</v>
      </c>
      <c r="G12" s="181">
        <v>6</v>
      </c>
    </row>
    <row r="13" spans="1:9">
      <c r="A13" s="179"/>
      <c r="B13" s="173" t="s">
        <v>79</v>
      </c>
      <c r="C13" s="185"/>
      <c r="D13" s="185"/>
      <c r="E13" s="186">
        <f>E14+E150+E183+E190+E248+E259+E330+E426+E443+E456+E474+E499+E533+E544+E555+E569+E578+E588+E594+E620+E637+E646+E653</f>
        <v>4247626.5</v>
      </c>
      <c r="F13" s="186">
        <f t="shared" ref="F13:G13" si="0">F14+F150+F183+F190+F248+F259+F330+F426+F443+F456+F474+F499+F533+F544+F555+F569+F578+F588+F594+F620+F637+F646+F653</f>
        <v>4051755.4</v>
      </c>
      <c r="G13" s="186">
        <f t="shared" si="0"/>
        <v>4064894.3</v>
      </c>
      <c r="I13" s="156"/>
    </row>
    <row r="14" spans="1:9">
      <c r="A14" s="184">
        <v>1</v>
      </c>
      <c r="B14" s="210" t="s">
        <v>80</v>
      </c>
      <c r="C14" s="222" t="s">
        <v>81</v>
      </c>
      <c r="D14" s="187"/>
      <c r="E14" s="225">
        <f>E15+E49+E131+E114</f>
        <v>2970154.8</v>
      </c>
      <c r="F14" s="225">
        <f>F15+F49+F131+F114</f>
        <v>3076032.1</v>
      </c>
      <c r="G14" s="225">
        <f>G15+G49+G131+G114</f>
        <v>3159823.4000000004</v>
      </c>
    </row>
    <row r="15" spans="1:9">
      <c r="A15" s="182"/>
      <c r="B15" s="211" t="s">
        <v>82</v>
      </c>
      <c r="C15" s="223" t="s">
        <v>83</v>
      </c>
      <c r="D15" s="188"/>
      <c r="E15" s="226">
        <f>E32+E16+E43+E46</f>
        <v>879926.00000000012</v>
      </c>
      <c r="F15" s="226">
        <f>F32+F16+F43+F46</f>
        <v>925829.5</v>
      </c>
      <c r="G15" s="226">
        <f>G32+G16+G43+G46</f>
        <v>969769.70000000007</v>
      </c>
    </row>
    <row r="16" spans="1:9" ht="63">
      <c r="A16" s="182"/>
      <c r="B16" s="211" t="s">
        <v>84</v>
      </c>
      <c r="C16" s="224" t="s">
        <v>85</v>
      </c>
      <c r="D16" s="192"/>
      <c r="E16" s="226">
        <f>E25+E23+E21+E29+E27+E17+E19</f>
        <v>15700</v>
      </c>
      <c r="F16" s="226">
        <f t="shared" ref="F16:G16" si="1">F25+F23+F21+F29+F27</f>
        <v>0</v>
      </c>
      <c r="G16" s="226">
        <f t="shared" si="1"/>
        <v>0</v>
      </c>
    </row>
    <row r="17" spans="1:7" hidden="1">
      <c r="A17" s="182"/>
      <c r="B17" s="211" t="s">
        <v>86</v>
      </c>
      <c r="C17" s="191" t="s">
        <v>87</v>
      </c>
      <c r="D17" s="192"/>
      <c r="E17" s="190">
        <f>E18</f>
        <v>5700</v>
      </c>
      <c r="F17" s="190">
        <f>F18</f>
        <v>0</v>
      </c>
      <c r="G17" s="190">
        <f>G18</f>
        <v>0</v>
      </c>
    </row>
    <row r="18" spans="1:7" ht="31.5" hidden="1">
      <c r="A18" s="182"/>
      <c r="B18" s="188" t="s">
        <v>88</v>
      </c>
      <c r="C18" s="191" t="s">
        <v>87</v>
      </c>
      <c r="D18" s="192">
        <v>600</v>
      </c>
      <c r="E18" s="190">
        <f>'вед прил 7'!H621</f>
        <v>5700</v>
      </c>
      <c r="F18" s="190">
        <f>'вед прил 7'!I621</f>
        <v>0</v>
      </c>
      <c r="G18" s="190">
        <f>'вед прил 7'!J621</f>
        <v>0</v>
      </c>
    </row>
    <row r="19" spans="1:7" hidden="1">
      <c r="A19" s="182"/>
      <c r="B19" s="211" t="s">
        <v>89</v>
      </c>
      <c r="C19" s="191" t="s">
        <v>90</v>
      </c>
      <c r="D19" s="192"/>
      <c r="E19" s="190">
        <f>E20</f>
        <v>10000</v>
      </c>
      <c r="F19" s="190">
        <f>F20</f>
        <v>0</v>
      </c>
      <c r="G19" s="190">
        <f>G20</f>
        <v>0</v>
      </c>
    </row>
    <row r="20" spans="1:7" ht="31.5" hidden="1">
      <c r="A20" s="182"/>
      <c r="B20" s="188" t="s">
        <v>88</v>
      </c>
      <c r="C20" s="191" t="s">
        <v>90</v>
      </c>
      <c r="D20" s="192">
        <v>600</v>
      </c>
      <c r="E20" s="190">
        <f>'вед прил 7'!H623</f>
        <v>10000</v>
      </c>
      <c r="F20" s="190">
        <f>'вед прил 7'!I623</f>
        <v>0</v>
      </c>
      <c r="G20" s="190">
        <f>'вед прил 7'!J623</f>
        <v>0</v>
      </c>
    </row>
    <row r="21" spans="1:7" ht="31.5" hidden="1" outlineLevel="1">
      <c r="A21" s="16"/>
      <c r="B21" s="28" t="s">
        <v>91</v>
      </c>
      <c r="C21" s="31" t="s">
        <v>92</v>
      </c>
      <c r="D21" s="32"/>
      <c r="E21" s="103">
        <f>E22</f>
        <v>0</v>
      </c>
      <c r="F21" s="103">
        <f>F22</f>
        <v>0</v>
      </c>
      <c r="G21" s="103">
        <f>G22</f>
        <v>0</v>
      </c>
    </row>
    <row r="22" spans="1:7" ht="31.5" hidden="1" outlineLevel="1">
      <c r="A22" s="16"/>
      <c r="B22" s="28" t="s">
        <v>88</v>
      </c>
      <c r="C22" s="31" t="s">
        <v>92</v>
      </c>
      <c r="D22" s="32">
        <v>600</v>
      </c>
      <c r="E22" s="103">
        <f>'вед прил 7'!H625</f>
        <v>0</v>
      </c>
      <c r="F22" s="103">
        <f>'вед прил 7'!I625</f>
        <v>0</v>
      </c>
      <c r="G22" s="103">
        <f>'вед прил 7'!J625</f>
        <v>0</v>
      </c>
    </row>
    <row r="23" spans="1:7" hidden="1" outlineLevel="1">
      <c r="A23" s="16"/>
      <c r="B23" s="28" t="s">
        <v>93</v>
      </c>
      <c r="C23" s="31" t="s">
        <v>94</v>
      </c>
      <c r="D23" s="32"/>
      <c r="E23" s="103">
        <f>E24</f>
        <v>0</v>
      </c>
      <c r="F23" s="103">
        <f>F24</f>
        <v>0</v>
      </c>
      <c r="G23" s="103">
        <f>G24</f>
        <v>0</v>
      </c>
    </row>
    <row r="24" spans="1:7" ht="31.5" hidden="1" outlineLevel="1">
      <c r="A24" s="16"/>
      <c r="B24" s="28" t="s">
        <v>88</v>
      </c>
      <c r="C24" s="31" t="s">
        <v>94</v>
      </c>
      <c r="D24" s="32">
        <v>600</v>
      </c>
      <c r="E24" s="103">
        <f>'вед прил 7'!H627</f>
        <v>0</v>
      </c>
      <c r="F24" s="103">
        <f>'вед прил 7'!I627</f>
        <v>0</v>
      </c>
      <c r="G24" s="103">
        <f>'вед прил 7'!J627</f>
        <v>0</v>
      </c>
    </row>
    <row r="25" spans="1:7" ht="31.5" hidden="1" outlineLevel="1">
      <c r="A25" s="16"/>
      <c r="B25" s="28" t="s">
        <v>95</v>
      </c>
      <c r="C25" s="31" t="s">
        <v>96</v>
      </c>
      <c r="D25" s="32"/>
      <c r="E25" s="103">
        <f>E26</f>
        <v>0</v>
      </c>
      <c r="F25" s="103">
        <f>F26</f>
        <v>0</v>
      </c>
      <c r="G25" s="103">
        <f>G26</f>
        <v>0</v>
      </c>
    </row>
    <row r="26" spans="1:7" ht="31.5" hidden="1" outlineLevel="1">
      <c r="A26" s="16"/>
      <c r="B26" s="28" t="s">
        <v>88</v>
      </c>
      <c r="C26" s="31" t="s">
        <v>96</v>
      </c>
      <c r="D26" s="32">
        <v>600</v>
      </c>
      <c r="E26" s="103">
        <f>'вед прил 7'!H629</f>
        <v>0</v>
      </c>
      <c r="F26" s="103">
        <f>'вед прил 7'!I629</f>
        <v>0</v>
      </c>
      <c r="G26" s="103">
        <f>'вед прил 7'!J629</f>
        <v>0</v>
      </c>
    </row>
    <row r="27" spans="1:7" ht="94.5" hidden="1" outlineLevel="1">
      <c r="A27" s="16"/>
      <c r="B27" s="28" t="s">
        <v>97</v>
      </c>
      <c r="C27" s="31" t="s">
        <v>98</v>
      </c>
      <c r="D27" s="32"/>
      <c r="E27" s="103">
        <f>E28</f>
        <v>0</v>
      </c>
      <c r="F27" s="103">
        <f>F28</f>
        <v>0</v>
      </c>
      <c r="G27" s="103">
        <f>G28</f>
        <v>0</v>
      </c>
    </row>
    <row r="28" spans="1:7" ht="31.5" hidden="1" outlineLevel="1">
      <c r="A28" s="16"/>
      <c r="B28" s="28" t="s">
        <v>88</v>
      </c>
      <c r="C28" s="31" t="s">
        <v>98</v>
      </c>
      <c r="D28" s="32">
        <v>600</v>
      </c>
      <c r="E28" s="103">
        <f>'вед прил 7'!H631</f>
        <v>0</v>
      </c>
      <c r="F28" s="103">
        <f>'вед прил 7'!I631</f>
        <v>0</v>
      </c>
      <c r="G28" s="103">
        <f>'вед прил 7'!J631</f>
        <v>0</v>
      </c>
    </row>
    <row r="29" spans="1:7" ht="78.75" hidden="1" outlineLevel="1">
      <c r="A29" s="16"/>
      <c r="B29" s="28" t="s">
        <v>99</v>
      </c>
      <c r="C29" s="31" t="s">
        <v>100</v>
      </c>
      <c r="D29" s="32"/>
      <c r="E29" s="103">
        <f>E30+E31</f>
        <v>0</v>
      </c>
      <c r="F29" s="103">
        <f>F30</f>
        <v>0</v>
      </c>
      <c r="G29" s="103">
        <f>G30</f>
        <v>0</v>
      </c>
    </row>
    <row r="30" spans="1:7" ht="31.5" hidden="1" outlineLevel="1">
      <c r="A30" s="16"/>
      <c r="B30" s="28" t="s">
        <v>101</v>
      </c>
      <c r="C30" s="31" t="s">
        <v>100</v>
      </c>
      <c r="D30" s="32">
        <v>200</v>
      </c>
      <c r="E30" s="103">
        <f>'вед прил 7'!H364</f>
        <v>0</v>
      </c>
      <c r="F30" s="103">
        <f>'вед прил 7'!I364</f>
        <v>0</v>
      </c>
      <c r="G30" s="103">
        <f>'вед прил 7'!J364</f>
        <v>0</v>
      </c>
    </row>
    <row r="31" spans="1:7" ht="31.5" hidden="1" outlineLevel="1">
      <c r="A31" s="16"/>
      <c r="B31" s="28" t="s">
        <v>88</v>
      </c>
      <c r="C31" s="31" t="s">
        <v>100</v>
      </c>
      <c r="D31" s="32">
        <v>600</v>
      </c>
      <c r="E31" s="103">
        <f>'вед прил 7'!H633</f>
        <v>0</v>
      </c>
      <c r="F31" s="103">
        <f>'вед прил 7'!I633</f>
        <v>0</v>
      </c>
      <c r="G31" s="103">
        <f>'вед прил 7'!J633</f>
        <v>0</v>
      </c>
    </row>
    <row r="32" spans="1:7" ht="31.5" collapsed="1">
      <c r="A32" s="182"/>
      <c r="B32" s="212" t="s">
        <v>102</v>
      </c>
      <c r="C32" s="223" t="s">
        <v>103</v>
      </c>
      <c r="D32" s="188"/>
      <c r="E32" s="226">
        <f>E37+E40+E35+E33</f>
        <v>860183.90000000014</v>
      </c>
      <c r="F32" s="226">
        <f t="shared" ref="F32:G32" si="2">F37+F40+F35+F33</f>
        <v>921625.8</v>
      </c>
      <c r="G32" s="226">
        <f t="shared" si="2"/>
        <v>965397.8</v>
      </c>
    </row>
    <row r="33" spans="1:7" ht="31.5" hidden="1">
      <c r="A33" s="182"/>
      <c r="B33" s="211" t="s">
        <v>104</v>
      </c>
      <c r="C33" s="193" t="s">
        <v>105</v>
      </c>
      <c r="D33" s="188"/>
      <c r="E33" s="190">
        <f>E34</f>
        <v>1000</v>
      </c>
      <c r="F33" s="190">
        <f>F34</f>
        <v>1000</v>
      </c>
      <c r="G33" s="190">
        <f>G34</f>
        <v>1000</v>
      </c>
    </row>
    <row r="34" spans="1:7" ht="31.5" hidden="1">
      <c r="A34" s="182"/>
      <c r="B34" s="188" t="s">
        <v>88</v>
      </c>
      <c r="C34" s="193" t="s">
        <v>105</v>
      </c>
      <c r="D34" s="188">
        <v>600</v>
      </c>
      <c r="E34" s="190">
        <f>'вед прил 7'!H636</f>
        <v>1000</v>
      </c>
      <c r="F34" s="190">
        <f>'вед прил 7'!I636</f>
        <v>1000</v>
      </c>
      <c r="G34" s="190">
        <f>'вед прил 7'!J636</f>
        <v>1000</v>
      </c>
    </row>
    <row r="35" spans="1:7" ht="63" hidden="1">
      <c r="A35" s="182"/>
      <c r="B35" s="211" t="s">
        <v>106</v>
      </c>
      <c r="C35" s="189" t="s">
        <v>107</v>
      </c>
      <c r="D35" s="188"/>
      <c r="E35" s="190">
        <f>E36</f>
        <v>214378.7</v>
      </c>
      <c r="F35" s="190">
        <f>F36</f>
        <v>221809.9</v>
      </c>
      <c r="G35" s="190">
        <f>G36</f>
        <v>224338.3</v>
      </c>
    </row>
    <row r="36" spans="1:7" ht="31.5" hidden="1">
      <c r="A36" s="182"/>
      <c r="B36" s="188" t="s">
        <v>88</v>
      </c>
      <c r="C36" s="189" t="s">
        <v>107</v>
      </c>
      <c r="D36" s="188">
        <v>600</v>
      </c>
      <c r="E36" s="190">
        <f>'вед прил 7'!H638</f>
        <v>214378.7</v>
      </c>
      <c r="F36" s="190">
        <f>'вед прил 7'!I638</f>
        <v>221809.9</v>
      </c>
      <c r="G36" s="190">
        <f>'вед прил 7'!J638</f>
        <v>224338.3</v>
      </c>
    </row>
    <row r="37" spans="1:7" ht="69.75" hidden="1" customHeight="1">
      <c r="A37" s="182"/>
      <c r="B37" s="211" t="s">
        <v>108</v>
      </c>
      <c r="C37" s="189" t="s">
        <v>109</v>
      </c>
      <c r="D37" s="188"/>
      <c r="E37" s="190">
        <f>E38+E39</f>
        <v>11938.1</v>
      </c>
      <c r="F37" s="190">
        <f>F38+F39</f>
        <v>11938.1</v>
      </c>
      <c r="G37" s="190">
        <f>G38+G39</f>
        <v>11938.1</v>
      </c>
    </row>
    <row r="38" spans="1:7" ht="31.5" hidden="1">
      <c r="A38" s="182"/>
      <c r="B38" s="188" t="s">
        <v>101</v>
      </c>
      <c r="C38" s="189" t="s">
        <v>109</v>
      </c>
      <c r="D38" s="188">
        <v>200</v>
      </c>
      <c r="E38" s="190">
        <f>'вед прил 7'!H861</f>
        <v>183</v>
      </c>
      <c r="F38" s="190">
        <f>'вед прил 7'!I861</f>
        <v>183</v>
      </c>
      <c r="G38" s="190">
        <f>'вед прил 7'!J861</f>
        <v>183</v>
      </c>
    </row>
    <row r="39" spans="1:7" hidden="1">
      <c r="A39" s="182"/>
      <c r="B39" s="188" t="s">
        <v>110</v>
      </c>
      <c r="C39" s="189" t="s">
        <v>109</v>
      </c>
      <c r="D39" s="188">
        <v>300</v>
      </c>
      <c r="E39" s="190">
        <f>'вед прил 7'!H862</f>
        <v>11755.1</v>
      </c>
      <c r="F39" s="190">
        <f>'вед прил 7'!I862</f>
        <v>11755.1</v>
      </c>
      <c r="G39" s="190">
        <f>'вед прил 7'!J862</f>
        <v>11755.1</v>
      </c>
    </row>
    <row r="40" spans="1:7" ht="63" hidden="1">
      <c r="A40" s="182"/>
      <c r="B40" s="211" t="s">
        <v>111</v>
      </c>
      <c r="C40" s="189" t="s">
        <v>112</v>
      </c>
      <c r="D40" s="188"/>
      <c r="E40" s="190">
        <f>E42+E41</f>
        <v>632867.10000000009</v>
      </c>
      <c r="F40" s="190">
        <f>F42+F41</f>
        <v>686877.8</v>
      </c>
      <c r="G40" s="190">
        <f>G42+G41</f>
        <v>728121.4</v>
      </c>
    </row>
    <row r="41" spans="1:7" ht="63" hidden="1">
      <c r="A41" s="182"/>
      <c r="B41" s="188" t="s">
        <v>113</v>
      </c>
      <c r="C41" s="189" t="s">
        <v>112</v>
      </c>
      <c r="D41" s="188">
        <v>100</v>
      </c>
      <c r="E41" s="190">
        <f>'вед прил 7'!H386</f>
        <v>8989.7999999999993</v>
      </c>
      <c r="F41" s="190">
        <f>'вед прил 7'!I386</f>
        <v>9788</v>
      </c>
      <c r="G41" s="190">
        <f>'вед прил 7'!J386</f>
        <v>10397.6</v>
      </c>
    </row>
    <row r="42" spans="1:7" ht="31.5" hidden="1">
      <c r="A42" s="182"/>
      <c r="B42" s="188" t="s">
        <v>88</v>
      </c>
      <c r="C42" s="189" t="s">
        <v>112</v>
      </c>
      <c r="D42" s="188">
        <v>600</v>
      </c>
      <c r="E42" s="190">
        <f>'вед прил 7'!H640</f>
        <v>623877.30000000005</v>
      </c>
      <c r="F42" s="190">
        <f>'вед прил 7'!I640</f>
        <v>677089.8</v>
      </c>
      <c r="G42" s="190">
        <f>'вед прил 7'!J640</f>
        <v>717723.8</v>
      </c>
    </row>
    <row r="43" spans="1:7" ht="47.25">
      <c r="A43" s="182"/>
      <c r="B43" s="212" t="s">
        <v>114</v>
      </c>
      <c r="C43" s="223" t="s">
        <v>115</v>
      </c>
      <c r="D43" s="188"/>
      <c r="E43" s="226">
        <f t="shared" ref="E43:G44" si="3">E44</f>
        <v>4042.1</v>
      </c>
      <c r="F43" s="226">
        <f t="shared" si="3"/>
        <v>4203.7</v>
      </c>
      <c r="G43" s="226">
        <f t="shared" si="3"/>
        <v>4371.8999999999996</v>
      </c>
    </row>
    <row r="44" spans="1:7" ht="96.6" hidden="1" customHeight="1">
      <c r="A44" s="182"/>
      <c r="B44" s="211" t="s">
        <v>116</v>
      </c>
      <c r="C44" s="189" t="s">
        <v>117</v>
      </c>
      <c r="D44" s="188"/>
      <c r="E44" s="190">
        <f t="shared" si="3"/>
        <v>4042.1</v>
      </c>
      <c r="F44" s="190">
        <f t="shared" si="3"/>
        <v>4203.7</v>
      </c>
      <c r="G44" s="190">
        <f t="shared" si="3"/>
        <v>4371.8999999999996</v>
      </c>
    </row>
    <row r="45" spans="1:7" ht="38.450000000000003" hidden="1" customHeight="1">
      <c r="A45" s="182"/>
      <c r="B45" s="188" t="s">
        <v>88</v>
      </c>
      <c r="C45" s="189" t="s">
        <v>117</v>
      </c>
      <c r="D45" s="188">
        <v>600</v>
      </c>
      <c r="E45" s="190">
        <f>'вед прил 7'!H643</f>
        <v>4042.1</v>
      </c>
      <c r="F45" s="190">
        <f>'вед прил 7'!I643</f>
        <v>4203.7</v>
      </c>
      <c r="G45" s="190">
        <f>'вед прил 7'!J643</f>
        <v>4371.8999999999996</v>
      </c>
    </row>
    <row r="46" spans="1:7" hidden="1" outlineLevel="1">
      <c r="A46" s="16"/>
      <c r="B46" s="28" t="s">
        <v>118</v>
      </c>
      <c r="C46" s="227" t="s">
        <v>119</v>
      </c>
      <c r="D46" s="32"/>
      <c r="E46" s="228">
        <f t="shared" ref="E46:G47" si="4">E47</f>
        <v>0</v>
      </c>
      <c r="F46" s="228">
        <f t="shared" si="4"/>
        <v>0</v>
      </c>
      <c r="G46" s="228">
        <f t="shared" si="4"/>
        <v>0</v>
      </c>
    </row>
    <row r="47" spans="1:7" ht="63" hidden="1" outlineLevel="1">
      <c r="A47" s="16"/>
      <c r="B47" s="28" t="s">
        <v>120</v>
      </c>
      <c r="C47" s="31" t="s">
        <v>121</v>
      </c>
      <c r="D47" s="32"/>
      <c r="E47" s="103">
        <f t="shared" si="4"/>
        <v>0</v>
      </c>
      <c r="F47" s="103">
        <f t="shared" si="4"/>
        <v>0</v>
      </c>
      <c r="G47" s="103">
        <f t="shared" si="4"/>
        <v>0</v>
      </c>
    </row>
    <row r="48" spans="1:7" ht="31.5" hidden="1" outlineLevel="1">
      <c r="A48" s="16"/>
      <c r="B48" s="28" t="s">
        <v>88</v>
      </c>
      <c r="C48" s="31" t="s">
        <v>121</v>
      </c>
      <c r="D48" s="32">
        <v>600</v>
      </c>
      <c r="E48" s="103">
        <f>'вед прил 7'!H646</f>
        <v>0</v>
      </c>
      <c r="F48" s="103">
        <f>'вед прил 7'!I646</f>
        <v>0</v>
      </c>
      <c r="G48" s="103">
        <f>'вед прил 7'!J646</f>
        <v>0</v>
      </c>
    </row>
    <row r="49" spans="1:7" ht="28.15" customHeight="1" collapsed="1">
      <c r="A49" s="194"/>
      <c r="B49" s="211" t="s">
        <v>122</v>
      </c>
      <c r="C49" s="223" t="s">
        <v>123</v>
      </c>
      <c r="D49" s="188"/>
      <c r="E49" s="229">
        <f>E50+E81+E103+E106+E109</f>
        <v>1821452</v>
      </c>
      <c r="F49" s="229">
        <f>F50+F81+F103+F106+F109</f>
        <v>1883373.0000000002</v>
      </c>
      <c r="G49" s="229">
        <f>G50+G81+G103+G106+G109</f>
        <v>1923031.8</v>
      </c>
    </row>
    <row r="50" spans="1:7" ht="60.6" customHeight="1">
      <c r="A50" s="194"/>
      <c r="B50" s="211" t="s">
        <v>124</v>
      </c>
      <c r="C50" s="223" t="s">
        <v>125</v>
      </c>
      <c r="D50" s="188"/>
      <c r="E50" s="226">
        <f>E59+E55+E61+E75+E79+E67+E73+E77+E57+E65+E63+E69+E71+E53+E51</f>
        <v>85544.6</v>
      </c>
      <c r="F50" s="226">
        <f t="shared" ref="F50:G50" si="5">F59+F55+F61+F75+F79+F67+F73+F77+F57+F65+F63+F69+F71+F53+F51</f>
        <v>63996.6</v>
      </c>
      <c r="G50" s="226">
        <f t="shared" si="5"/>
        <v>64886.5</v>
      </c>
    </row>
    <row r="51" spans="1:7" hidden="1">
      <c r="A51" s="194"/>
      <c r="B51" s="211" t="s">
        <v>86</v>
      </c>
      <c r="C51" s="196" t="s">
        <v>126</v>
      </c>
      <c r="D51" s="192"/>
      <c r="E51" s="190">
        <f>E52</f>
        <v>15000</v>
      </c>
      <c r="F51" s="190">
        <f>F52</f>
        <v>0</v>
      </c>
      <c r="G51" s="190">
        <f>G52</f>
        <v>0</v>
      </c>
    </row>
    <row r="52" spans="1:7" ht="31.5" hidden="1">
      <c r="A52" s="194"/>
      <c r="B52" s="188" t="s">
        <v>88</v>
      </c>
      <c r="C52" s="191" t="s">
        <v>126</v>
      </c>
      <c r="D52" s="192">
        <v>600</v>
      </c>
      <c r="E52" s="190">
        <f>'вед прил 7'!H664</f>
        <v>15000</v>
      </c>
      <c r="F52" s="190">
        <f>'вед прил 7'!I664</f>
        <v>0</v>
      </c>
      <c r="G52" s="190">
        <f>'вед прил 7'!J664</f>
        <v>0</v>
      </c>
    </row>
    <row r="53" spans="1:7" hidden="1">
      <c r="A53" s="194"/>
      <c r="B53" s="211" t="s">
        <v>89</v>
      </c>
      <c r="C53" s="196" t="s">
        <v>127</v>
      </c>
      <c r="D53" s="192"/>
      <c r="E53" s="190">
        <f>E54</f>
        <v>13520</v>
      </c>
      <c r="F53" s="190">
        <f>F54</f>
        <v>0</v>
      </c>
      <c r="G53" s="190">
        <f>G54</f>
        <v>0</v>
      </c>
    </row>
    <row r="54" spans="1:7" ht="31.5" hidden="1">
      <c r="A54" s="194"/>
      <c r="B54" s="188" t="s">
        <v>88</v>
      </c>
      <c r="C54" s="191" t="s">
        <v>127</v>
      </c>
      <c r="D54" s="192">
        <v>600</v>
      </c>
      <c r="E54" s="190">
        <f>'вед прил 7'!H666</f>
        <v>13520</v>
      </c>
      <c r="F54" s="190">
        <f>'вед прил 7'!I666</f>
        <v>0</v>
      </c>
      <c r="G54" s="190">
        <f>'вед прил 7'!J666</f>
        <v>0</v>
      </c>
    </row>
    <row r="55" spans="1:7" ht="47.25" hidden="1" outlineLevel="1">
      <c r="A55" s="104"/>
      <c r="B55" s="28" t="s">
        <v>128</v>
      </c>
      <c r="C55" s="31" t="s">
        <v>129</v>
      </c>
      <c r="D55" s="32"/>
      <c r="E55" s="103">
        <f>E56</f>
        <v>0</v>
      </c>
      <c r="F55" s="103">
        <f>F56</f>
        <v>0</v>
      </c>
      <c r="G55" s="103">
        <f>G56</f>
        <v>0</v>
      </c>
    </row>
    <row r="56" spans="1:7" ht="31.5" hidden="1" outlineLevel="1">
      <c r="A56" s="104"/>
      <c r="B56" s="28" t="s">
        <v>130</v>
      </c>
      <c r="C56" s="31" t="s">
        <v>129</v>
      </c>
      <c r="D56" s="32">
        <v>400</v>
      </c>
      <c r="E56" s="103">
        <f>'вед прил 7'!H668</f>
        <v>0</v>
      </c>
      <c r="F56" s="103">
        <f>'вед прил 7'!I668</f>
        <v>0</v>
      </c>
      <c r="G56" s="103">
        <f>'вед прил 7'!J668</f>
        <v>0</v>
      </c>
    </row>
    <row r="57" spans="1:7" hidden="1" outlineLevel="1">
      <c r="A57" s="104"/>
      <c r="B57" s="28" t="s">
        <v>93</v>
      </c>
      <c r="C57" s="31" t="s">
        <v>131</v>
      </c>
      <c r="D57" s="32"/>
      <c r="E57" s="103">
        <f>E58</f>
        <v>0</v>
      </c>
      <c r="F57" s="103">
        <f>F58</f>
        <v>0</v>
      </c>
      <c r="G57" s="103">
        <f>G58</f>
        <v>0</v>
      </c>
    </row>
    <row r="58" spans="1:7" ht="31.5" hidden="1" outlineLevel="1">
      <c r="A58" s="104"/>
      <c r="B58" s="28" t="s">
        <v>88</v>
      </c>
      <c r="C58" s="31" t="s">
        <v>131</v>
      </c>
      <c r="D58" s="32">
        <v>600</v>
      </c>
      <c r="E58" s="103">
        <f>'вед прил 7'!H670</f>
        <v>0</v>
      </c>
      <c r="F58" s="103">
        <f>'вед прил 7'!I670</f>
        <v>0</v>
      </c>
      <c r="G58" s="103">
        <f>'вед прил 7'!J670</f>
        <v>0</v>
      </c>
    </row>
    <row r="59" spans="1:7" ht="141.75" hidden="1" collapsed="1">
      <c r="A59" s="194"/>
      <c r="B59" s="213" t="s">
        <v>132</v>
      </c>
      <c r="C59" s="189" t="s">
        <v>133</v>
      </c>
      <c r="D59" s="188"/>
      <c r="E59" s="190">
        <f>E60</f>
        <v>7312.1</v>
      </c>
      <c r="F59" s="190">
        <f>F60</f>
        <v>5605.9</v>
      </c>
      <c r="G59" s="190">
        <f>G60</f>
        <v>5615.5</v>
      </c>
    </row>
    <row r="60" spans="1:7" ht="31.5" hidden="1">
      <c r="A60" s="194"/>
      <c r="B60" s="188" t="s">
        <v>88</v>
      </c>
      <c r="C60" s="189" t="s">
        <v>133</v>
      </c>
      <c r="D60" s="188">
        <v>600</v>
      </c>
      <c r="E60" s="190">
        <f>'вед прил 7'!H672</f>
        <v>7312.1</v>
      </c>
      <c r="F60" s="190">
        <f>'вед прил 7'!I672</f>
        <v>5605.9</v>
      </c>
      <c r="G60" s="190">
        <f>'вед прил 7'!J672</f>
        <v>5615.5</v>
      </c>
    </row>
    <row r="61" spans="1:7" ht="31.5" hidden="1" outlineLevel="1">
      <c r="A61" s="104"/>
      <c r="B61" s="28" t="s">
        <v>95</v>
      </c>
      <c r="C61" s="31" t="s">
        <v>134</v>
      </c>
      <c r="D61" s="32"/>
      <c r="E61" s="103">
        <f>E62</f>
        <v>0</v>
      </c>
      <c r="F61" s="103">
        <f>F62</f>
        <v>0</v>
      </c>
      <c r="G61" s="103">
        <f>G62</f>
        <v>0</v>
      </c>
    </row>
    <row r="62" spans="1:7" ht="31.5" hidden="1" outlineLevel="1">
      <c r="A62" s="104"/>
      <c r="B62" s="28" t="s">
        <v>88</v>
      </c>
      <c r="C62" s="31" t="s">
        <v>134</v>
      </c>
      <c r="D62" s="32">
        <v>600</v>
      </c>
      <c r="E62" s="103">
        <f>'вед прил 7'!H674</f>
        <v>0</v>
      </c>
      <c r="F62" s="103">
        <f>'вед прил 7'!I674</f>
        <v>0</v>
      </c>
      <c r="G62" s="103">
        <f>'вед прил 7'!J674</f>
        <v>0</v>
      </c>
    </row>
    <row r="63" spans="1:7" ht="110.25" hidden="1" collapsed="1">
      <c r="A63" s="194"/>
      <c r="B63" s="211" t="s">
        <v>135</v>
      </c>
      <c r="C63" s="191" t="s">
        <v>136</v>
      </c>
      <c r="D63" s="192"/>
      <c r="E63" s="190">
        <f>E64</f>
        <v>49712.5</v>
      </c>
      <c r="F63" s="190">
        <f>F64</f>
        <v>58390.7</v>
      </c>
      <c r="G63" s="190">
        <f>G64</f>
        <v>59271</v>
      </c>
    </row>
    <row r="64" spans="1:7" ht="31.5" hidden="1">
      <c r="A64" s="194"/>
      <c r="B64" s="188" t="s">
        <v>88</v>
      </c>
      <c r="C64" s="191" t="s">
        <v>136</v>
      </c>
      <c r="D64" s="192">
        <v>600</v>
      </c>
      <c r="E64" s="190">
        <f>'вед прил 7'!H676</f>
        <v>49712.5</v>
      </c>
      <c r="F64" s="190">
        <f>'вед прил 7'!I676</f>
        <v>58390.7</v>
      </c>
      <c r="G64" s="190">
        <f>'вед прил 7'!J676</f>
        <v>59271</v>
      </c>
    </row>
    <row r="65" spans="1:7" ht="31.5" hidden="1" outlineLevel="1">
      <c r="A65" s="104"/>
      <c r="B65" s="28" t="s">
        <v>137</v>
      </c>
      <c r="C65" s="31" t="s">
        <v>138</v>
      </c>
      <c r="D65" s="32"/>
      <c r="E65" s="103">
        <f>E66</f>
        <v>0</v>
      </c>
      <c r="F65" s="103">
        <f>F66</f>
        <v>0</v>
      </c>
      <c r="G65" s="103">
        <f>G66</f>
        <v>0</v>
      </c>
    </row>
    <row r="66" spans="1:7" ht="31.5" hidden="1" outlineLevel="1">
      <c r="A66" s="104"/>
      <c r="B66" s="28" t="s">
        <v>88</v>
      </c>
      <c r="C66" s="31" t="s">
        <v>138</v>
      </c>
      <c r="D66" s="32">
        <v>600</v>
      </c>
      <c r="E66" s="103">
        <f>'вед прил 7'!H678</f>
        <v>0</v>
      </c>
      <c r="F66" s="103">
        <f>'вед прил 7'!I678</f>
        <v>0</v>
      </c>
      <c r="G66" s="103">
        <f>'вед прил 7'!J678</f>
        <v>0</v>
      </c>
    </row>
    <row r="67" spans="1:7" ht="110.25" hidden="1" outlineLevel="1">
      <c r="A67" s="104"/>
      <c r="B67" s="28" t="s">
        <v>139</v>
      </c>
      <c r="C67" s="102" t="s">
        <v>140</v>
      </c>
      <c r="D67" s="29"/>
      <c r="E67" s="103">
        <f>E68</f>
        <v>0</v>
      </c>
      <c r="F67" s="103">
        <f>F68</f>
        <v>0</v>
      </c>
      <c r="G67" s="103">
        <f>G68</f>
        <v>0</v>
      </c>
    </row>
    <row r="68" spans="1:7" ht="31.5" hidden="1" outlineLevel="1">
      <c r="A68" s="104"/>
      <c r="B68" s="28" t="s">
        <v>88</v>
      </c>
      <c r="C68" s="102" t="s">
        <v>140</v>
      </c>
      <c r="D68" s="29">
        <v>600</v>
      </c>
      <c r="E68" s="103">
        <f>'вед прил 7'!H680</f>
        <v>0</v>
      </c>
      <c r="F68" s="103">
        <f>'вед прил 7'!I680</f>
        <v>0</v>
      </c>
      <c r="G68" s="103">
        <f>'вед прил 7'!J680</f>
        <v>0</v>
      </c>
    </row>
    <row r="69" spans="1:7" ht="94.5" hidden="1" outlineLevel="1">
      <c r="A69" s="104"/>
      <c r="B69" s="28" t="s">
        <v>141</v>
      </c>
      <c r="C69" s="102" t="s">
        <v>142</v>
      </c>
      <c r="D69" s="29"/>
      <c r="E69" s="103">
        <f>E70</f>
        <v>0</v>
      </c>
      <c r="F69" s="103">
        <f>F70</f>
        <v>0</v>
      </c>
      <c r="G69" s="103">
        <f>G70</f>
        <v>0</v>
      </c>
    </row>
    <row r="70" spans="1:7" ht="31.5" hidden="1" outlineLevel="1">
      <c r="A70" s="104"/>
      <c r="B70" s="28" t="s">
        <v>88</v>
      </c>
      <c r="C70" s="102" t="s">
        <v>142</v>
      </c>
      <c r="D70" s="29">
        <v>600</v>
      </c>
      <c r="E70" s="103">
        <f>'вед прил 7'!H682</f>
        <v>0</v>
      </c>
      <c r="F70" s="103">
        <f>'вед прил 7'!I682</f>
        <v>0</v>
      </c>
      <c r="G70" s="103">
        <f>'вед прил 7'!J682</f>
        <v>0</v>
      </c>
    </row>
    <row r="71" spans="1:7" ht="84.75" hidden="1" customHeight="1" outlineLevel="1" collapsed="1">
      <c r="A71" s="104"/>
      <c r="B71" s="65" t="s">
        <v>143</v>
      </c>
      <c r="C71" s="102" t="s">
        <v>144</v>
      </c>
      <c r="D71" s="29"/>
      <c r="E71" s="103">
        <f>E72</f>
        <v>0</v>
      </c>
      <c r="F71" s="103">
        <f>F72</f>
        <v>0</v>
      </c>
      <c r="G71" s="103">
        <f>G72</f>
        <v>0</v>
      </c>
    </row>
    <row r="72" spans="1:7" ht="31.5" hidden="1" outlineLevel="1">
      <c r="A72" s="104"/>
      <c r="B72" s="28" t="s">
        <v>88</v>
      </c>
      <c r="C72" s="102" t="s">
        <v>144</v>
      </c>
      <c r="D72" s="29">
        <v>600</v>
      </c>
      <c r="E72" s="103">
        <f>'вед прил 7'!H684</f>
        <v>0</v>
      </c>
      <c r="F72" s="103">
        <f>'вед прил 7'!I684</f>
        <v>0</v>
      </c>
      <c r="G72" s="103">
        <f>'вед прил 7'!J684</f>
        <v>0</v>
      </c>
    </row>
    <row r="73" spans="1:7" ht="94.5" hidden="1" outlineLevel="1">
      <c r="A73" s="104"/>
      <c r="B73" s="28" t="s">
        <v>145</v>
      </c>
      <c r="C73" s="102" t="s">
        <v>146</v>
      </c>
      <c r="D73" s="29"/>
      <c r="E73" s="103">
        <f>E74</f>
        <v>0</v>
      </c>
      <c r="F73" s="103">
        <f>F74</f>
        <v>0</v>
      </c>
      <c r="G73" s="103">
        <f>G74</f>
        <v>0</v>
      </c>
    </row>
    <row r="74" spans="1:7" ht="31.5" hidden="1" outlineLevel="1">
      <c r="A74" s="104"/>
      <c r="B74" s="28" t="s">
        <v>88</v>
      </c>
      <c r="C74" s="102" t="s">
        <v>146</v>
      </c>
      <c r="D74" s="29">
        <v>600</v>
      </c>
      <c r="E74" s="103">
        <f>'вед прил 7'!H686</f>
        <v>0</v>
      </c>
      <c r="F74" s="103">
        <f>'вед прил 7'!I686</f>
        <v>0</v>
      </c>
      <c r="G74" s="103">
        <f>'вед прил 7'!J686</f>
        <v>0</v>
      </c>
    </row>
    <row r="75" spans="1:7" ht="94.5" hidden="1" outlineLevel="1">
      <c r="A75" s="104"/>
      <c r="B75" s="28" t="s">
        <v>145</v>
      </c>
      <c r="C75" s="102" t="s">
        <v>147</v>
      </c>
      <c r="D75" s="29"/>
      <c r="E75" s="103">
        <f>E76</f>
        <v>0</v>
      </c>
      <c r="F75" s="103">
        <f>F76</f>
        <v>0</v>
      </c>
      <c r="G75" s="103">
        <f>G76</f>
        <v>0</v>
      </c>
    </row>
    <row r="76" spans="1:7" ht="31.5" hidden="1" outlineLevel="1">
      <c r="A76" s="104"/>
      <c r="B76" s="28" t="s">
        <v>88</v>
      </c>
      <c r="C76" s="102" t="s">
        <v>147</v>
      </c>
      <c r="D76" s="29">
        <v>600</v>
      </c>
      <c r="E76" s="103">
        <f>'вед прил 7'!H688</f>
        <v>0</v>
      </c>
      <c r="F76" s="103">
        <f>'вед прил 7'!I688</f>
        <v>0</v>
      </c>
      <c r="G76" s="103">
        <f>'вед прил 7'!J688</f>
        <v>0</v>
      </c>
    </row>
    <row r="77" spans="1:7" ht="102" hidden="1" customHeight="1" outlineLevel="1">
      <c r="A77" s="104"/>
      <c r="B77" s="28" t="s">
        <v>135</v>
      </c>
      <c r="C77" s="31" t="s">
        <v>148</v>
      </c>
      <c r="D77" s="29"/>
      <c r="E77" s="103">
        <f>E78</f>
        <v>0</v>
      </c>
      <c r="F77" s="103">
        <f>F78</f>
        <v>0</v>
      </c>
      <c r="G77" s="103">
        <f>G78</f>
        <v>0</v>
      </c>
    </row>
    <row r="78" spans="1:7" ht="31.5" hidden="1" outlineLevel="1">
      <c r="A78" s="104"/>
      <c r="B78" s="28" t="s">
        <v>88</v>
      </c>
      <c r="C78" s="31" t="s">
        <v>148</v>
      </c>
      <c r="D78" s="29">
        <v>600</v>
      </c>
      <c r="E78" s="103">
        <f>'вед прил 7'!H690</f>
        <v>0</v>
      </c>
      <c r="F78" s="103">
        <f>'вед прил 7'!I690</f>
        <v>0</v>
      </c>
      <c r="G78" s="103">
        <f>'вед прил 7'!J690</f>
        <v>0</v>
      </c>
    </row>
    <row r="79" spans="1:7" ht="94.5" hidden="1" outlineLevel="1">
      <c r="A79" s="104"/>
      <c r="B79" s="28" t="s">
        <v>97</v>
      </c>
      <c r="C79" s="102" t="s">
        <v>149</v>
      </c>
      <c r="D79" s="29"/>
      <c r="E79" s="103">
        <f>E80</f>
        <v>0</v>
      </c>
      <c r="F79" s="103">
        <f>F80</f>
        <v>0</v>
      </c>
      <c r="G79" s="103">
        <f>G80</f>
        <v>0</v>
      </c>
    </row>
    <row r="80" spans="1:7" ht="31.5" hidden="1" outlineLevel="1">
      <c r="A80" s="104"/>
      <c r="B80" s="28" t="s">
        <v>88</v>
      </c>
      <c r="C80" s="102" t="s">
        <v>149</v>
      </c>
      <c r="D80" s="29">
        <v>600</v>
      </c>
      <c r="E80" s="103">
        <f>'вед прил 7'!H692</f>
        <v>0</v>
      </c>
      <c r="F80" s="103">
        <f>'вед прил 7'!I692</f>
        <v>0</v>
      </c>
      <c r="G80" s="103">
        <f>'вед прил 7'!J692</f>
        <v>0</v>
      </c>
    </row>
    <row r="81" spans="1:7" ht="31.5" collapsed="1">
      <c r="A81" s="194"/>
      <c r="B81" s="212" t="s">
        <v>150</v>
      </c>
      <c r="C81" s="223" t="s">
        <v>151</v>
      </c>
      <c r="D81" s="188"/>
      <c r="E81" s="230">
        <f>E92+E97+E88+E101+E95+E82+E99+E90+E86+E84</f>
        <v>1699147.9</v>
      </c>
      <c r="F81" s="230">
        <f t="shared" ref="F81:G81" si="6">F92+F97+F88+F101+F95+F82+F99+F90+F86+F84</f>
        <v>1780790.9000000001</v>
      </c>
      <c r="G81" s="230">
        <f t="shared" si="6"/>
        <v>1817756.3</v>
      </c>
    </row>
    <row r="82" spans="1:7" ht="31.5" hidden="1">
      <c r="A82" s="194"/>
      <c r="B82" s="211" t="s">
        <v>152</v>
      </c>
      <c r="C82" s="191" t="s">
        <v>153</v>
      </c>
      <c r="D82" s="188"/>
      <c r="E82" s="190">
        <f>E83</f>
        <v>800</v>
      </c>
      <c r="F82" s="190">
        <f>F83</f>
        <v>800</v>
      </c>
      <c r="G82" s="190">
        <f>G83</f>
        <v>800</v>
      </c>
    </row>
    <row r="83" spans="1:7" ht="31.5" hidden="1">
      <c r="A83" s="194"/>
      <c r="B83" s="188" t="s">
        <v>88</v>
      </c>
      <c r="C83" s="191" t="s">
        <v>153</v>
      </c>
      <c r="D83" s="188">
        <v>600</v>
      </c>
      <c r="E83" s="190">
        <f>'вед прил 7'!H695</f>
        <v>800</v>
      </c>
      <c r="F83" s="190">
        <f>'вед прил 7'!I695</f>
        <v>800</v>
      </c>
      <c r="G83" s="190">
        <f>'вед прил 7'!J695</f>
        <v>800</v>
      </c>
    </row>
    <row r="84" spans="1:7" ht="47.25" hidden="1">
      <c r="A84" s="194"/>
      <c r="B84" s="211" t="s">
        <v>154</v>
      </c>
      <c r="C84" s="196" t="s">
        <v>155</v>
      </c>
      <c r="D84" s="188"/>
      <c r="E84" s="190">
        <f>E85</f>
        <v>540</v>
      </c>
      <c r="F84" s="190">
        <f>F85</f>
        <v>540</v>
      </c>
      <c r="G84" s="190">
        <f>G85</f>
        <v>540</v>
      </c>
    </row>
    <row r="85" spans="1:7" ht="31.5" hidden="1">
      <c r="A85" s="194"/>
      <c r="B85" s="188" t="s">
        <v>88</v>
      </c>
      <c r="C85" s="196" t="s">
        <v>155</v>
      </c>
      <c r="D85" s="188">
        <v>600</v>
      </c>
      <c r="E85" s="190">
        <f>'вед прил 7'!H697</f>
        <v>540</v>
      </c>
      <c r="F85" s="190">
        <f>'вед прил 7'!I697</f>
        <v>540</v>
      </c>
      <c r="G85" s="190">
        <f>'вед прил 7'!J697</f>
        <v>540</v>
      </c>
    </row>
    <row r="86" spans="1:7" ht="31.5" hidden="1">
      <c r="A86" s="194"/>
      <c r="B86" s="211" t="s">
        <v>104</v>
      </c>
      <c r="C86" s="193" t="s">
        <v>156</v>
      </c>
      <c r="D86" s="188"/>
      <c r="E86" s="190">
        <f>E87</f>
        <v>1000</v>
      </c>
      <c r="F86" s="190">
        <f>F87</f>
        <v>1000</v>
      </c>
      <c r="G86" s="190">
        <f>G87</f>
        <v>1000</v>
      </c>
    </row>
    <row r="87" spans="1:7" ht="31.5" hidden="1">
      <c r="A87" s="194"/>
      <c r="B87" s="188" t="s">
        <v>88</v>
      </c>
      <c r="C87" s="193" t="s">
        <v>156</v>
      </c>
      <c r="D87" s="188">
        <v>600</v>
      </c>
      <c r="E87" s="190">
        <f>'вед прил 7'!H699</f>
        <v>1000</v>
      </c>
      <c r="F87" s="190">
        <f>'вед прил 7'!I699</f>
        <v>1000</v>
      </c>
      <c r="G87" s="190">
        <f>'вед прил 7'!J699</f>
        <v>1000</v>
      </c>
    </row>
    <row r="88" spans="1:7" ht="63" hidden="1">
      <c r="A88" s="194"/>
      <c r="B88" s="211" t="s">
        <v>106</v>
      </c>
      <c r="C88" s="189" t="s">
        <v>157</v>
      </c>
      <c r="D88" s="188"/>
      <c r="E88" s="190">
        <f>E89</f>
        <v>268419.7</v>
      </c>
      <c r="F88" s="190">
        <f>F89</f>
        <v>274249.40000000002</v>
      </c>
      <c r="G88" s="190">
        <f>G89</f>
        <v>278232.2</v>
      </c>
    </row>
    <row r="89" spans="1:7" ht="31.5" hidden="1">
      <c r="A89" s="194"/>
      <c r="B89" s="188" t="s">
        <v>88</v>
      </c>
      <c r="C89" s="189" t="s">
        <v>157</v>
      </c>
      <c r="D89" s="188">
        <v>600</v>
      </c>
      <c r="E89" s="190">
        <f>'вед прил 7'!H701</f>
        <v>268419.7</v>
      </c>
      <c r="F89" s="190">
        <f>'вед прил 7'!I701</f>
        <v>274249.40000000002</v>
      </c>
      <c r="G89" s="190">
        <f>'вед прил 7'!J701</f>
        <v>278232.2</v>
      </c>
    </row>
    <row r="90" spans="1:7" ht="110.25" hidden="1" outlineLevel="1">
      <c r="A90" s="104"/>
      <c r="B90" s="28" t="s">
        <v>158</v>
      </c>
      <c r="C90" s="102" t="s">
        <v>159</v>
      </c>
      <c r="D90" s="29"/>
      <c r="E90" s="103">
        <f>E91</f>
        <v>0</v>
      </c>
      <c r="F90" s="103">
        <f>F91</f>
        <v>0</v>
      </c>
      <c r="G90" s="103">
        <f>G91</f>
        <v>0</v>
      </c>
    </row>
    <row r="91" spans="1:7" ht="31.5" hidden="1" outlineLevel="1">
      <c r="A91" s="104"/>
      <c r="B91" s="28" t="s">
        <v>88</v>
      </c>
      <c r="C91" s="102" t="s">
        <v>159</v>
      </c>
      <c r="D91" s="29">
        <v>600</v>
      </c>
      <c r="E91" s="103">
        <f>'вед прил 7'!H703</f>
        <v>0</v>
      </c>
      <c r="F91" s="103">
        <f>'вед прил 7'!I703</f>
        <v>0</v>
      </c>
      <c r="G91" s="103">
        <f>'вед прил 7'!J703</f>
        <v>0</v>
      </c>
    </row>
    <row r="92" spans="1:7" ht="63" hidden="1" collapsed="1">
      <c r="A92" s="194"/>
      <c r="B92" s="211" t="s">
        <v>111</v>
      </c>
      <c r="C92" s="189" t="s">
        <v>160</v>
      </c>
      <c r="D92" s="188"/>
      <c r="E92" s="195">
        <f>E93+E94</f>
        <v>1192873</v>
      </c>
      <c r="F92" s="195">
        <f>F93+F94</f>
        <v>1265802</v>
      </c>
      <c r="G92" s="195">
        <f>G93+G94</f>
        <v>1304822.6000000001</v>
      </c>
    </row>
    <row r="93" spans="1:7" ht="63" hidden="1">
      <c r="A93" s="194"/>
      <c r="B93" s="188" t="s">
        <v>113</v>
      </c>
      <c r="C93" s="189" t="s">
        <v>160</v>
      </c>
      <c r="D93" s="188">
        <v>100</v>
      </c>
      <c r="E93" s="190">
        <f>'вед прил 7'!H390</f>
        <v>16664.7</v>
      </c>
      <c r="F93" s="190">
        <f>'вед прил 7'!I390</f>
        <v>17947.2</v>
      </c>
      <c r="G93" s="190">
        <f>'вед прил 7'!J390</f>
        <v>18921.099999999999</v>
      </c>
    </row>
    <row r="94" spans="1:7" ht="31.5" hidden="1">
      <c r="A94" s="194"/>
      <c r="B94" s="188" t="s">
        <v>88</v>
      </c>
      <c r="C94" s="189" t="s">
        <v>160</v>
      </c>
      <c r="D94" s="188">
        <v>600</v>
      </c>
      <c r="E94" s="195">
        <f>'вед прил 7'!H705</f>
        <v>1176208.3</v>
      </c>
      <c r="F94" s="195">
        <f>'вед прил 7'!I705</f>
        <v>1247854.8</v>
      </c>
      <c r="G94" s="195">
        <f>'вед прил 7'!J705</f>
        <v>1285901.5</v>
      </c>
    </row>
    <row r="95" spans="1:7" ht="78.75" hidden="1">
      <c r="A95" s="194"/>
      <c r="B95" s="211" t="s">
        <v>161</v>
      </c>
      <c r="C95" s="189" t="s">
        <v>162</v>
      </c>
      <c r="D95" s="188"/>
      <c r="E95" s="190">
        <f>E96</f>
        <v>3654.5</v>
      </c>
      <c r="F95" s="190">
        <f>F96</f>
        <v>3799.8</v>
      </c>
      <c r="G95" s="190">
        <f>G96</f>
        <v>3952</v>
      </c>
    </row>
    <row r="96" spans="1:7" ht="31.5" hidden="1">
      <c r="A96" s="194"/>
      <c r="B96" s="188" t="s">
        <v>88</v>
      </c>
      <c r="C96" s="189" t="s">
        <v>162</v>
      </c>
      <c r="D96" s="188">
        <v>600</v>
      </c>
      <c r="E96" s="190">
        <f>'вед прил 7'!H707</f>
        <v>3654.5</v>
      </c>
      <c r="F96" s="190">
        <f>'вед прил 7'!I707</f>
        <v>3799.8</v>
      </c>
      <c r="G96" s="190">
        <f>'вед прил 7'!J707</f>
        <v>3952</v>
      </c>
    </row>
    <row r="97" spans="1:7" ht="78.75" hidden="1">
      <c r="A97" s="194"/>
      <c r="B97" s="211" t="s">
        <v>933</v>
      </c>
      <c r="C97" s="189" t="s">
        <v>897</v>
      </c>
      <c r="D97" s="188"/>
      <c r="E97" s="190">
        <f>E98</f>
        <v>112232.5</v>
      </c>
      <c r="F97" s="190">
        <f>F98</f>
        <v>108602.7</v>
      </c>
      <c r="G97" s="190">
        <f>G98</f>
        <v>101346.8</v>
      </c>
    </row>
    <row r="98" spans="1:7" ht="31.5" hidden="1">
      <c r="A98" s="194"/>
      <c r="B98" s="188" t="s">
        <v>88</v>
      </c>
      <c r="C98" s="189" t="s">
        <v>897</v>
      </c>
      <c r="D98" s="188">
        <v>600</v>
      </c>
      <c r="E98" s="190">
        <f>'вед прил 7'!H709</f>
        <v>112232.5</v>
      </c>
      <c r="F98" s="190">
        <f>'вед прил 7'!I709</f>
        <v>108602.7</v>
      </c>
      <c r="G98" s="190">
        <f>'вед прил 7'!J709</f>
        <v>101346.8</v>
      </c>
    </row>
    <row r="99" spans="1:7" ht="141.75" hidden="1">
      <c r="A99" s="194"/>
      <c r="B99" s="211" t="s">
        <v>163</v>
      </c>
      <c r="C99" s="191" t="s">
        <v>164</v>
      </c>
      <c r="D99" s="188"/>
      <c r="E99" s="190">
        <f>E100</f>
        <v>99212.4</v>
      </c>
      <c r="F99" s="190">
        <f t="shared" ref="F99:G99" si="7">F100</f>
        <v>99353</v>
      </c>
      <c r="G99" s="190">
        <f t="shared" si="7"/>
        <v>99353</v>
      </c>
    </row>
    <row r="100" spans="1:7" ht="31.5" hidden="1">
      <c r="A100" s="194"/>
      <c r="B100" s="188" t="s">
        <v>88</v>
      </c>
      <c r="C100" s="191" t="s">
        <v>164</v>
      </c>
      <c r="D100" s="188">
        <v>600</v>
      </c>
      <c r="E100" s="190">
        <f>'вед прил 7'!H711</f>
        <v>99212.4</v>
      </c>
      <c r="F100" s="190">
        <f>'вед прил 7'!I711</f>
        <v>99353</v>
      </c>
      <c r="G100" s="190">
        <f>'вед прил 7'!J711</f>
        <v>99353</v>
      </c>
    </row>
    <row r="101" spans="1:7" ht="47.25" hidden="1">
      <c r="A101" s="194"/>
      <c r="B101" s="211" t="s">
        <v>165</v>
      </c>
      <c r="C101" s="189" t="s">
        <v>166</v>
      </c>
      <c r="D101" s="188"/>
      <c r="E101" s="190">
        <f>E102</f>
        <v>20415.8</v>
      </c>
      <c r="F101" s="190">
        <f>F102</f>
        <v>26644</v>
      </c>
      <c r="G101" s="190">
        <f>G102</f>
        <v>27709.7</v>
      </c>
    </row>
    <row r="102" spans="1:7" ht="31.5" hidden="1">
      <c r="A102" s="194"/>
      <c r="B102" s="188" t="s">
        <v>88</v>
      </c>
      <c r="C102" s="189" t="s">
        <v>166</v>
      </c>
      <c r="D102" s="188">
        <v>600</v>
      </c>
      <c r="E102" s="190">
        <f>'вед прил 7'!H713</f>
        <v>20415.8</v>
      </c>
      <c r="F102" s="190">
        <f>'вед прил 7'!I713</f>
        <v>26644</v>
      </c>
      <c r="G102" s="190">
        <f>'вед прил 7'!J713</f>
        <v>27709.7</v>
      </c>
    </row>
    <row r="103" spans="1:7" ht="47.25">
      <c r="A103" s="194"/>
      <c r="B103" s="212" t="s">
        <v>114</v>
      </c>
      <c r="C103" s="223" t="s">
        <v>167</v>
      </c>
      <c r="D103" s="188"/>
      <c r="E103" s="226">
        <f t="shared" ref="E103:G104" si="8">E104</f>
        <v>8228.1</v>
      </c>
      <c r="F103" s="226">
        <f t="shared" si="8"/>
        <v>8557.2999999999993</v>
      </c>
      <c r="G103" s="226">
        <f t="shared" si="8"/>
        <v>8899.5</v>
      </c>
    </row>
    <row r="104" spans="1:7" ht="110.25" hidden="1">
      <c r="A104" s="194"/>
      <c r="B104" s="211" t="s">
        <v>116</v>
      </c>
      <c r="C104" s="189" t="s">
        <v>168</v>
      </c>
      <c r="D104" s="188"/>
      <c r="E104" s="190">
        <f t="shared" si="8"/>
        <v>8228.1</v>
      </c>
      <c r="F104" s="190">
        <f t="shared" si="8"/>
        <v>8557.2999999999993</v>
      </c>
      <c r="G104" s="190">
        <f t="shared" si="8"/>
        <v>8899.5</v>
      </c>
    </row>
    <row r="105" spans="1:7" ht="31.5" hidden="1">
      <c r="A105" s="194"/>
      <c r="B105" s="188" t="s">
        <v>88</v>
      </c>
      <c r="C105" s="189" t="s">
        <v>168</v>
      </c>
      <c r="D105" s="188">
        <v>600</v>
      </c>
      <c r="E105" s="190">
        <f>'вед прил 7'!H716</f>
        <v>8228.1</v>
      </c>
      <c r="F105" s="190">
        <f>'вед прил 7'!I716</f>
        <v>8557.2999999999993</v>
      </c>
      <c r="G105" s="190">
        <f>'вед прил 7'!J716</f>
        <v>8899.5</v>
      </c>
    </row>
    <row r="106" spans="1:7" ht="31.5">
      <c r="A106" s="194"/>
      <c r="B106" s="211" t="s">
        <v>169</v>
      </c>
      <c r="C106" s="223" t="s">
        <v>170</v>
      </c>
      <c r="D106" s="188"/>
      <c r="E106" s="226">
        <f t="shared" ref="E106:G107" si="9">E107</f>
        <v>28531.4</v>
      </c>
      <c r="F106" s="226">
        <f t="shared" si="9"/>
        <v>30028.2</v>
      </c>
      <c r="G106" s="226">
        <f t="shared" si="9"/>
        <v>31489.5</v>
      </c>
    </row>
    <row r="107" spans="1:7" ht="126" hidden="1">
      <c r="A107" s="194"/>
      <c r="B107" s="211" t="s">
        <v>171</v>
      </c>
      <c r="C107" s="189" t="s">
        <v>172</v>
      </c>
      <c r="D107" s="188"/>
      <c r="E107" s="190">
        <f t="shared" si="9"/>
        <v>28531.4</v>
      </c>
      <c r="F107" s="190">
        <f t="shared" si="9"/>
        <v>30028.2</v>
      </c>
      <c r="G107" s="190">
        <f t="shared" si="9"/>
        <v>31489.5</v>
      </c>
    </row>
    <row r="108" spans="1:7" ht="31.5" hidden="1">
      <c r="A108" s="194"/>
      <c r="B108" s="188" t="s">
        <v>88</v>
      </c>
      <c r="C108" s="189" t="s">
        <v>172</v>
      </c>
      <c r="D108" s="188">
        <v>600</v>
      </c>
      <c r="E108" s="190">
        <f>'вед прил 7'!H719</f>
        <v>28531.4</v>
      </c>
      <c r="F108" s="190">
        <f>'вед прил 7'!I719</f>
        <v>30028.2</v>
      </c>
      <c r="G108" s="190">
        <f>'вед прил 7'!J719</f>
        <v>31489.5</v>
      </c>
    </row>
    <row r="109" spans="1:7" ht="31.5" hidden="1" outlineLevel="1">
      <c r="A109" s="104"/>
      <c r="B109" s="28" t="s">
        <v>173</v>
      </c>
      <c r="C109" s="227" t="s">
        <v>174</v>
      </c>
      <c r="D109" s="32"/>
      <c r="E109" s="228">
        <f>E112+E110</f>
        <v>0</v>
      </c>
      <c r="F109" s="228">
        <f>F112+F110</f>
        <v>0</v>
      </c>
      <c r="G109" s="228">
        <f>G112+G110</f>
        <v>0</v>
      </c>
    </row>
    <row r="110" spans="1:7" ht="47.25" hidden="1" outlineLevel="1">
      <c r="A110" s="104"/>
      <c r="B110" s="28" t="s">
        <v>175</v>
      </c>
      <c r="C110" s="31" t="s">
        <v>176</v>
      </c>
      <c r="D110" s="32"/>
      <c r="E110" s="103">
        <f>E111</f>
        <v>0</v>
      </c>
      <c r="F110" s="103">
        <f>F111</f>
        <v>0</v>
      </c>
      <c r="G110" s="103">
        <f>G111</f>
        <v>0</v>
      </c>
    </row>
    <row r="111" spans="1:7" ht="31.5" hidden="1" outlineLevel="1">
      <c r="A111" s="104"/>
      <c r="B111" s="28" t="s">
        <v>88</v>
      </c>
      <c r="C111" s="31" t="s">
        <v>176</v>
      </c>
      <c r="D111" s="32">
        <v>600</v>
      </c>
      <c r="E111" s="103">
        <f>'вед прил 7'!H722</f>
        <v>0</v>
      </c>
      <c r="F111" s="103">
        <f>'вед прил 7'!I722</f>
        <v>0</v>
      </c>
      <c r="G111" s="103">
        <f>'вед прил 7'!J722</f>
        <v>0</v>
      </c>
    </row>
    <row r="112" spans="1:7" ht="63" hidden="1" outlineLevel="1">
      <c r="A112" s="104"/>
      <c r="B112" s="28" t="s">
        <v>177</v>
      </c>
      <c r="C112" s="31" t="s">
        <v>178</v>
      </c>
      <c r="D112" s="32"/>
      <c r="E112" s="103">
        <f>E113</f>
        <v>0</v>
      </c>
      <c r="F112" s="103">
        <f>F113</f>
        <v>0</v>
      </c>
      <c r="G112" s="103">
        <f>G113</f>
        <v>0</v>
      </c>
    </row>
    <row r="113" spans="1:7" ht="31.5" hidden="1" outlineLevel="1">
      <c r="A113" s="104"/>
      <c r="B113" s="28" t="s">
        <v>88</v>
      </c>
      <c r="C113" s="31" t="s">
        <v>178</v>
      </c>
      <c r="D113" s="32">
        <v>600</v>
      </c>
      <c r="E113" s="103">
        <f>'вед прил 7'!H724</f>
        <v>0</v>
      </c>
      <c r="F113" s="103">
        <f>'вед прил 7'!I724</f>
        <v>0</v>
      </c>
      <c r="G113" s="103">
        <f>'вед прил 7'!J724</f>
        <v>0</v>
      </c>
    </row>
    <row r="114" spans="1:7" collapsed="1">
      <c r="A114" s="182"/>
      <c r="B114" s="211" t="s">
        <v>179</v>
      </c>
      <c r="C114" s="223" t="s">
        <v>180</v>
      </c>
      <c r="D114" s="188"/>
      <c r="E114" s="226">
        <f>E120+E128+E115</f>
        <v>179935.5</v>
      </c>
      <c r="F114" s="226">
        <f t="shared" ref="F114:G114" si="10">F120+F128+F115</f>
        <v>178334.40000000002</v>
      </c>
      <c r="G114" s="226">
        <f t="shared" si="10"/>
        <v>178526.7</v>
      </c>
    </row>
    <row r="115" spans="1:7" ht="47.25">
      <c r="A115" s="182"/>
      <c r="B115" s="212" t="s">
        <v>181</v>
      </c>
      <c r="C115" s="231" t="s">
        <v>182</v>
      </c>
      <c r="D115" s="188"/>
      <c r="E115" s="226">
        <f>E116+E118</f>
        <v>2980</v>
      </c>
      <c r="F115" s="226">
        <f t="shared" ref="F115:G115" si="11">F116+F118</f>
        <v>0</v>
      </c>
      <c r="G115" s="226">
        <f t="shared" si="11"/>
        <v>0</v>
      </c>
    </row>
    <row r="116" spans="1:7" hidden="1">
      <c r="A116" s="182"/>
      <c r="B116" s="211" t="s">
        <v>86</v>
      </c>
      <c r="C116" s="196" t="s">
        <v>183</v>
      </c>
      <c r="D116" s="192"/>
      <c r="E116" s="190">
        <f>E117</f>
        <v>500</v>
      </c>
      <c r="F116" s="190">
        <f>F117</f>
        <v>0</v>
      </c>
      <c r="G116" s="190">
        <f>G117</f>
        <v>0</v>
      </c>
    </row>
    <row r="117" spans="1:7" ht="31.5" hidden="1">
      <c r="A117" s="182"/>
      <c r="B117" s="188" t="s">
        <v>88</v>
      </c>
      <c r="C117" s="196" t="s">
        <v>183</v>
      </c>
      <c r="D117" s="192">
        <v>600</v>
      </c>
      <c r="E117" s="190">
        <f>'вед прил 7'!H766</f>
        <v>500</v>
      </c>
      <c r="F117" s="190">
        <f>'вед прил 7'!I766</f>
        <v>0</v>
      </c>
      <c r="G117" s="190">
        <f>'вед прил 7'!J766</f>
        <v>0</v>
      </c>
    </row>
    <row r="118" spans="1:7" hidden="1">
      <c r="A118" s="182"/>
      <c r="B118" s="211" t="s">
        <v>89</v>
      </c>
      <c r="C118" s="196" t="s">
        <v>184</v>
      </c>
      <c r="D118" s="192"/>
      <c r="E118" s="190">
        <f>E119</f>
        <v>2480</v>
      </c>
      <c r="F118" s="190">
        <f>F119</f>
        <v>0</v>
      </c>
      <c r="G118" s="190">
        <f>G119</f>
        <v>0</v>
      </c>
    </row>
    <row r="119" spans="1:7" ht="31.5" hidden="1">
      <c r="A119" s="182"/>
      <c r="B119" s="188" t="s">
        <v>88</v>
      </c>
      <c r="C119" s="196" t="s">
        <v>184</v>
      </c>
      <c r="D119" s="192">
        <v>600</v>
      </c>
      <c r="E119" s="190">
        <f>'вед прил 7'!H768</f>
        <v>2480</v>
      </c>
      <c r="F119" s="190">
        <f>'вед прил 7'!I768</f>
        <v>0</v>
      </c>
      <c r="G119" s="190">
        <f>'вед прил 7'!J768</f>
        <v>0</v>
      </c>
    </row>
    <row r="120" spans="1:7" ht="31.5">
      <c r="A120" s="182"/>
      <c r="B120" s="212" t="s">
        <v>185</v>
      </c>
      <c r="C120" s="223" t="s">
        <v>186</v>
      </c>
      <c r="D120" s="188"/>
      <c r="E120" s="226">
        <f>E121+E123+E126</f>
        <v>176427</v>
      </c>
      <c r="F120" s="226">
        <f t="shared" ref="F120:G120" si="12">F121+F123+F126</f>
        <v>177784.80000000002</v>
      </c>
      <c r="G120" s="226">
        <f t="shared" si="12"/>
        <v>177955.1</v>
      </c>
    </row>
    <row r="121" spans="1:7" ht="31.5" hidden="1">
      <c r="A121" s="182"/>
      <c r="B121" s="211" t="s">
        <v>187</v>
      </c>
      <c r="C121" s="189" t="s">
        <v>188</v>
      </c>
      <c r="D121" s="188"/>
      <c r="E121" s="190">
        <f>E122</f>
        <v>148939.6</v>
      </c>
      <c r="F121" s="190">
        <f>F122</f>
        <v>149283.6</v>
      </c>
      <c r="G121" s="190">
        <f>G122</f>
        <v>149453.9</v>
      </c>
    </row>
    <row r="122" spans="1:7" ht="31.5" hidden="1">
      <c r="A122" s="182"/>
      <c r="B122" s="188" t="s">
        <v>88</v>
      </c>
      <c r="C122" s="189" t="s">
        <v>188</v>
      </c>
      <c r="D122" s="188">
        <v>600</v>
      </c>
      <c r="E122" s="190">
        <f>'вед прил 7'!H771</f>
        <v>148939.6</v>
      </c>
      <c r="F122" s="190">
        <f>'вед прил 7'!I771</f>
        <v>149283.6</v>
      </c>
      <c r="G122" s="190">
        <f>'вед прил 7'!J771</f>
        <v>149453.9</v>
      </c>
    </row>
    <row r="123" spans="1:7" ht="47.25" hidden="1">
      <c r="A123" s="182"/>
      <c r="B123" s="211" t="s">
        <v>189</v>
      </c>
      <c r="C123" s="189" t="s">
        <v>190</v>
      </c>
      <c r="D123" s="188"/>
      <c r="E123" s="190">
        <f>E124+E125</f>
        <v>26987.4</v>
      </c>
      <c r="F123" s="190">
        <f>F124+F125</f>
        <v>28501.200000000001</v>
      </c>
      <c r="G123" s="190">
        <f>G124+G125</f>
        <v>28501.200000000001</v>
      </c>
    </row>
    <row r="124" spans="1:7" ht="31.5" hidden="1">
      <c r="A124" s="182"/>
      <c r="B124" s="188" t="s">
        <v>88</v>
      </c>
      <c r="C124" s="189" t="s">
        <v>190</v>
      </c>
      <c r="D124" s="188">
        <v>600</v>
      </c>
      <c r="E124" s="190">
        <f>'вед прил 7'!H773</f>
        <v>26487.4</v>
      </c>
      <c r="F124" s="190">
        <f>'вед прил 7'!I773</f>
        <v>28001.200000000001</v>
      </c>
      <c r="G124" s="190">
        <f>'вед прил 7'!J773</f>
        <v>28001.200000000001</v>
      </c>
    </row>
    <row r="125" spans="1:7" hidden="1">
      <c r="A125" s="182"/>
      <c r="B125" s="188" t="s">
        <v>191</v>
      </c>
      <c r="C125" s="189" t="s">
        <v>190</v>
      </c>
      <c r="D125" s="188">
        <v>800</v>
      </c>
      <c r="E125" s="190">
        <f>'вед прил 7'!H774</f>
        <v>500</v>
      </c>
      <c r="F125" s="190">
        <f>'вед прил 7'!I774</f>
        <v>500</v>
      </c>
      <c r="G125" s="190">
        <f>'вед прил 7'!J774</f>
        <v>500</v>
      </c>
    </row>
    <row r="126" spans="1:7" ht="31.5" hidden="1">
      <c r="A126" s="194"/>
      <c r="B126" s="211" t="s">
        <v>104</v>
      </c>
      <c r="C126" s="193" t="s">
        <v>192</v>
      </c>
      <c r="D126" s="188"/>
      <c r="E126" s="190">
        <f>E127</f>
        <v>500</v>
      </c>
      <c r="F126" s="190">
        <f>F127</f>
        <v>0</v>
      </c>
      <c r="G126" s="190">
        <f>G127</f>
        <v>0</v>
      </c>
    </row>
    <row r="127" spans="1:7" ht="31.5" hidden="1">
      <c r="A127" s="194"/>
      <c r="B127" s="188" t="s">
        <v>88</v>
      </c>
      <c r="C127" s="193" t="s">
        <v>192</v>
      </c>
      <c r="D127" s="188">
        <v>600</v>
      </c>
      <c r="E127" s="190">
        <f>'вед прил 7'!H776</f>
        <v>500</v>
      </c>
      <c r="F127" s="190">
        <f>'вед прил 7'!I776</f>
        <v>0</v>
      </c>
      <c r="G127" s="190">
        <f>'вед прил 7'!J776</f>
        <v>0</v>
      </c>
    </row>
    <row r="128" spans="1:7" ht="63">
      <c r="A128" s="182"/>
      <c r="B128" s="212" t="s">
        <v>193</v>
      </c>
      <c r="C128" s="223" t="s">
        <v>194</v>
      </c>
      <c r="D128" s="188"/>
      <c r="E128" s="226">
        <f t="shared" ref="E128:G129" si="13">E129</f>
        <v>528.5</v>
      </c>
      <c r="F128" s="226">
        <f t="shared" si="13"/>
        <v>549.6</v>
      </c>
      <c r="G128" s="226">
        <f t="shared" si="13"/>
        <v>571.6</v>
      </c>
    </row>
    <row r="129" spans="1:7" ht="110.25" hidden="1">
      <c r="A129" s="182"/>
      <c r="B129" s="211" t="s">
        <v>116</v>
      </c>
      <c r="C129" s="189" t="s">
        <v>195</v>
      </c>
      <c r="D129" s="188"/>
      <c r="E129" s="190">
        <f t="shared" si="13"/>
        <v>528.5</v>
      </c>
      <c r="F129" s="190">
        <f t="shared" si="13"/>
        <v>549.6</v>
      </c>
      <c r="G129" s="190">
        <f t="shared" si="13"/>
        <v>571.6</v>
      </c>
    </row>
    <row r="130" spans="1:7" ht="31.5" hidden="1">
      <c r="A130" s="182"/>
      <c r="B130" s="188" t="s">
        <v>88</v>
      </c>
      <c r="C130" s="189" t="s">
        <v>195</v>
      </c>
      <c r="D130" s="188">
        <v>600</v>
      </c>
      <c r="E130" s="190">
        <f>'вед прил 7'!H779</f>
        <v>528.5</v>
      </c>
      <c r="F130" s="190">
        <f>'вед прил 7'!I779</f>
        <v>549.6</v>
      </c>
      <c r="G130" s="190">
        <f>'вед прил 7'!J779</f>
        <v>571.6</v>
      </c>
    </row>
    <row r="131" spans="1:7" ht="31.5">
      <c r="A131" s="182"/>
      <c r="B131" s="211" t="s">
        <v>196</v>
      </c>
      <c r="C131" s="223" t="s">
        <v>197</v>
      </c>
      <c r="D131" s="188"/>
      <c r="E131" s="226">
        <f>E132+E139</f>
        <v>88841.3</v>
      </c>
      <c r="F131" s="226">
        <f>F132+F139</f>
        <v>88495.2</v>
      </c>
      <c r="G131" s="226">
        <f>G132+G139</f>
        <v>88495.2</v>
      </c>
    </row>
    <row r="132" spans="1:7">
      <c r="A132" s="182"/>
      <c r="B132" s="212" t="s">
        <v>198</v>
      </c>
      <c r="C132" s="223" t="s">
        <v>199</v>
      </c>
      <c r="D132" s="188"/>
      <c r="E132" s="226">
        <f>E133+E137</f>
        <v>20717.7</v>
      </c>
      <c r="F132" s="226">
        <f>F133</f>
        <v>20717.7</v>
      </c>
      <c r="G132" s="226">
        <f>G133</f>
        <v>20717.7</v>
      </c>
    </row>
    <row r="133" spans="1:7" hidden="1">
      <c r="A133" s="182"/>
      <c r="B133" s="211" t="s">
        <v>200</v>
      </c>
      <c r="C133" s="189" t="s">
        <v>201</v>
      </c>
      <c r="D133" s="188"/>
      <c r="E133" s="190">
        <f>E134+E135+E136</f>
        <v>20717.7</v>
      </c>
      <c r="F133" s="190">
        <f>F134+F135+F136</f>
        <v>20717.7</v>
      </c>
      <c r="G133" s="190">
        <f>G134+G135+G136</f>
        <v>20717.7</v>
      </c>
    </row>
    <row r="134" spans="1:7" ht="63" hidden="1">
      <c r="A134" s="182"/>
      <c r="B134" s="188" t="s">
        <v>113</v>
      </c>
      <c r="C134" s="189" t="s">
        <v>201</v>
      </c>
      <c r="D134" s="188">
        <v>100</v>
      </c>
      <c r="E134" s="190">
        <f>'вед прил 7'!H802</f>
        <v>18117.7</v>
      </c>
      <c r="F134" s="190">
        <f>'вед прил 7'!I802</f>
        <v>18117.7</v>
      </c>
      <c r="G134" s="190">
        <f>'вед прил 7'!J802</f>
        <v>18117.7</v>
      </c>
    </row>
    <row r="135" spans="1:7" ht="31.5" hidden="1">
      <c r="A135" s="182"/>
      <c r="B135" s="188" t="s">
        <v>101</v>
      </c>
      <c r="C135" s="189" t="s">
        <v>201</v>
      </c>
      <c r="D135" s="188">
        <v>200</v>
      </c>
      <c r="E135" s="190">
        <f>'вед прил 7'!H803</f>
        <v>2600</v>
      </c>
      <c r="F135" s="190">
        <f>'вед прил 7'!I803</f>
        <v>2600</v>
      </c>
      <c r="G135" s="190">
        <f>'вед прил 7'!J803</f>
        <v>2600</v>
      </c>
    </row>
    <row r="136" spans="1:7" hidden="1" outlineLevel="1">
      <c r="A136" s="16"/>
      <c r="B136" s="28" t="s">
        <v>191</v>
      </c>
      <c r="C136" s="102" t="s">
        <v>201</v>
      </c>
      <c r="D136" s="29">
        <v>800</v>
      </c>
      <c r="E136" s="103">
        <f>'вед прил 7'!H804</f>
        <v>0</v>
      </c>
      <c r="F136" s="103">
        <f>'вед прил 7'!I804</f>
        <v>0</v>
      </c>
      <c r="G136" s="103">
        <f>'вед прил 7'!J804</f>
        <v>0</v>
      </c>
    </row>
    <row r="137" spans="1:7" ht="110.25" hidden="1" outlineLevel="1">
      <c r="A137" s="16"/>
      <c r="B137" s="28" t="s">
        <v>202</v>
      </c>
      <c r="C137" s="31" t="s">
        <v>203</v>
      </c>
      <c r="D137" s="29"/>
      <c r="E137" s="103">
        <f>E138</f>
        <v>0</v>
      </c>
      <c r="F137" s="103"/>
      <c r="G137" s="103"/>
    </row>
    <row r="138" spans="1:7" ht="63" hidden="1" outlineLevel="1">
      <c r="A138" s="16"/>
      <c r="B138" s="28" t="s">
        <v>113</v>
      </c>
      <c r="C138" s="31" t="s">
        <v>203</v>
      </c>
      <c r="D138" s="29">
        <v>100</v>
      </c>
      <c r="E138" s="103">
        <f>'вед прил 7'!H806</f>
        <v>0</v>
      </c>
      <c r="F138" s="103"/>
      <c r="G138" s="103"/>
    </row>
    <row r="139" spans="1:7" ht="31.5" collapsed="1">
      <c r="A139" s="182"/>
      <c r="B139" s="214" t="s">
        <v>204</v>
      </c>
      <c r="C139" s="223" t="s">
        <v>205</v>
      </c>
      <c r="D139" s="188"/>
      <c r="E139" s="226">
        <f>E140+E145</f>
        <v>68123.600000000006</v>
      </c>
      <c r="F139" s="226">
        <f t="shared" ref="F139:G139" si="14">F140+F145</f>
        <v>67777.5</v>
      </c>
      <c r="G139" s="226">
        <f t="shared" si="14"/>
        <v>67777.5</v>
      </c>
    </row>
    <row r="140" spans="1:7" ht="31.5" hidden="1">
      <c r="A140" s="182"/>
      <c r="B140" s="211" t="s">
        <v>187</v>
      </c>
      <c r="C140" s="189" t="s">
        <v>206</v>
      </c>
      <c r="D140" s="188"/>
      <c r="E140" s="190">
        <f>E141+E142+E143+E144</f>
        <v>58123.600000000006</v>
      </c>
      <c r="F140" s="190">
        <f>F141+F142+F143+F144</f>
        <v>57777.5</v>
      </c>
      <c r="G140" s="190">
        <f>G141+G142+G143+G144</f>
        <v>57777.5</v>
      </c>
    </row>
    <row r="141" spans="1:7" ht="63" hidden="1">
      <c r="A141" s="182"/>
      <c r="B141" s="188" t="s">
        <v>113</v>
      </c>
      <c r="C141" s="189" t="s">
        <v>206</v>
      </c>
      <c r="D141" s="188">
        <v>100</v>
      </c>
      <c r="E141" s="190">
        <f>'вед прил 7'!H809</f>
        <v>46465</v>
      </c>
      <c r="F141" s="190">
        <f>'вед прил 7'!I809</f>
        <v>46465</v>
      </c>
      <c r="G141" s="190">
        <f>'вед прил 7'!J809</f>
        <v>46465</v>
      </c>
    </row>
    <row r="142" spans="1:7" ht="31.5" hidden="1">
      <c r="A142" s="182"/>
      <c r="B142" s="188" t="s">
        <v>101</v>
      </c>
      <c r="C142" s="189" t="s">
        <v>206</v>
      </c>
      <c r="D142" s="188">
        <v>200</v>
      </c>
      <c r="E142" s="190">
        <f>'вед прил 7'!H810</f>
        <v>1288.5999999999999</v>
      </c>
      <c r="F142" s="190">
        <f>'вед прил 7'!I810</f>
        <v>942.5</v>
      </c>
      <c r="G142" s="190">
        <f>'вед прил 7'!J810</f>
        <v>942.5</v>
      </c>
    </row>
    <row r="143" spans="1:7" ht="31.5" hidden="1">
      <c r="A143" s="182"/>
      <c r="B143" s="188" t="s">
        <v>88</v>
      </c>
      <c r="C143" s="189" t="s">
        <v>206</v>
      </c>
      <c r="D143" s="188">
        <v>600</v>
      </c>
      <c r="E143" s="190">
        <f>'вед прил 7'!H811</f>
        <v>10085.700000000001</v>
      </c>
      <c r="F143" s="190">
        <f>'вед прил 7'!I811</f>
        <v>10085.700000000001</v>
      </c>
      <c r="G143" s="190">
        <f>'вед прил 7'!J811</f>
        <v>10085.700000000001</v>
      </c>
    </row>
    <row r="144" spans="1:7" hidden="1">
      <c r="A144" s="182"/>
      <c r="B144" s="188" t="s">
        <v>191</v>
      </c>
      <c r="C144" s="189" t="s">
        <v>206</v>
      </c>
      <c r="D144" s="188">
        <v>800</v>
      </c>
      <c r="E144" s="190">
        <f>'вед прил 7'!H812</f>
        <v>284.3</v>
      </c>
      <c r="F144" s="190">
        <f>'вед прил 7'!I812</f>
        <v>284.3</v>
      </c>
      <c r="G144" s="190">
        <f>'вед прил 7'!J812</f>
        <v>284.3</v>
      </c>
    </row>
    <row r="145" spans="1:7" hidden="1">
      <c r="A145" s="182"/>
      <c r="B145" s="211" t="s">
        <v>207</v>
      </c>
      <c r="C145" s="189" t="s">
        <v>208</v>
      </c>
      <c r="D145" s="188"/>
      <c r="E145" s="190">
        <f>E147+E148+E146+E149</f>
        <v>10000</v>
      </c>
      <c r="F145" s="190">
        <f>F147+F148+F146+F149</f>
        <v>10000</v>
      </c>
      <c r="G145" s="190">
        <f>G147+G148+G146+G149</f>
        <v>10000</v>
      </c>
    </row>
    <row r="146" spans="1:7" ht="63" hidden="1">
      <c r="A146" s="182"/>
      <c r="B146" s="188" t="s">
        <v>113</v>
      </c>
      <c r="C146" s="189" t="s">
        <v>208</v>
      </c>
      <c r="D146" s="188">
        <v>100</v>
      </c>
      <c r="E146" s="190">
        <f>'вед прил 7'!H814</f>
        <v>300</v>
      </c>
      <c r="F146" s="190">
        <f>'вед прил 7'!I814</f>
        <v>300</v>
      </c>
      <c r="G146" s="190">
        <f>'вед прил 7'!J814</f>
        <v>300</v>
      </c>
    </row>
    <row r="147" spans="1:7" ht="31.5" hidden="1">
      <c r="A147" s="182"/>
      <c r="B147" s="188" t="s">
        <v>101</v>
      </c>
      <c r="C147" s="189" t="s">
        <v>208</v>
      </c>
      <c r="D147" s="188">
        <v>200</v>
      </c>
      <c r="E147" s="190">
        <f>'вед прил 7'!H815</f>
        <v>8500</v>
      </c>
      <c r="F147" s="190">
        <f>'вед прил 7'!I815</f>
        <v>8500</v>
      </c>
      <c r="G147" s="190">
        <f>'вед прил 7'!J815</f>
        <v>8500</v>
      </c>
    </row>
    <row r="148" spans="1:7" hidden="1">
      <c r="A148" s="182"/>
      <c r="B148" s="188" t="s">
        <v>110</v>
      </c>
      <c r="C148" s="189" t="s">
        <v>208</v>
      </c>
      <c r="D148" s="188">
        <v>300</v>
      </c>
      <c r="E148" s="190">
        <f>'вед прил 7'!H816</f>
        <v>1200</v>
      </c>
      <c r="F148" s="190">
        <f>'вед прил 7'!I816</f>
        <v>1200</v>
      </c>
      <c r="G148" s="190">
        <f>'вед прил 7'!J816</f>
        <v>1200</v>
      </c>
    </row>
    <row r="149" spans="1:7" ht="31.5" hidden="1" outlineLevel="1">
      <c r="A149" s="16"/>
      <c r="B149" s="28" t="s">
        <v>88</v>
      </c>
      <c r="C149" s="102" t="s">
        <v>208</v>
      </c>
      <c r="D149" s="29">
        <v>600</v>
      </c>
      <c r="E149" s="103">
        <f>'вед прил 7'!H817</f>
        <v>0</v>
      </c>
      <c r="F149" s="103">
        <f>'вед прил 7'!I817</f>
        <v>0</v>
      </c>
      <c r="G149" s="103">
        <f>'вед прил 7'!J817</f>
        <v>0</v>
      </c>
    </row>
    <row r="150" spans="1:7" collapsed="1">
      <c r="A150" s="184">
        <v>2</v>
      </c>
      <c r="B150" s="175" t="s">
        <v>209</v>
      </c>
      <c r="C150" s="232" t="s">
        <v>210</v>
      </c>
      <c r="D150" s="197"/>
      <c r="E150" s="234">
        <f>E151</f>
        <v>99461.4</v>
      </c>
      <c r="F150" s="234">
        <f>F151</f>
        <v>93380.2</v>
      </c>
      <c r="G150" s="234">
        <f>G151</f>
        <v>94957.3</v>
      </c>
    </row>
    <row r="151" spans="1:7" ht="37.9" customHeight="1">
      <c r="A151" s="194"/>
      <c r="B151" s="211" t="s">
        <v>211</v>
      </c>
      <c r="C151" s="233" t="s">
        <v>212</v>
      </c>
      <c r="D151" s="199"/>
      <c r="E151" s="226">
        <f>E152+E163+E170+E180+E174+E177</f>
        <v>99461.4</v>
      </c>
      <c r="F151" s="226">
        <f>F152+F163+F170+F180+F174+F177</f>
        <v>93380.2</v>
      </c>
      <c r="G151" s="226">
        <f>G152+G163+G170+G180+G174+G177</f>
        <v>94957.3</v>
      </c>
    </row>
    <row r="152" spans="1:7" ht="55.9" customHeight="1">
      <c r="A152" s="194"/>
      <c r="B152" s="214" t="s">
        <v>213</v>
      </c>
      <c r="C152" s="233" t="s">
        <v>214</v>
      </c>
      <c r="D152" s="199"/>
      <c r="E152" s="226">
        <f>E153+E156+E158+E161</f>
        <v>64925.4</v>
      </c>
      <c r="F152" s="226">
        <f>F153+F156+F158+F161</f>
        <v>67914.7</v>
      </c>
      <c r="G152" s="226">
        <f>G153+G156+G158+G161</f>
        <v>69491.8</v>
      </c>
    </row>
    <row r="153" spans="1:7" ht="78.75" hidden="1">
      <c r="A153" s="194"/>
      <c r="B153" s="211" t="s">
        <v>215</v>
      </c>
      <c r="C153" s="189" t="s">
        <v>216</v>
      </c>
      <c r="D153" s="188"/>
      <c r="E153" s="190">
        <f>E154+E155</f>
        <v>37901.300000000003</v>
      </c>
      <c r="F153" s="190">
        <f>F154+F155</f>
        <v>39417.4</v>
      </c>
      <c r="G153" s="190">
        <f>G154+G155</f>
        <v>40994.5</v>
      </c>
    </row>
    <row r="154" spans="1:7" ht="31.5" hidden="1">
      <c r="A154" s="194"/>
      <c r="B154" s="188" t="s">
        <v>101</v>
      </c>
      <c r="C154" s="189" t="s">
        <v>216</v>
      </c>
      <c r="D154" s="188">
        <v>200</v>
      </c>
      <c r="E154" s="190">
        <f>'вед прил 7'!H444</f>
        <v>500</v>
      </c>
      <c r="F154" s="190">
        <f>'вед прил 7'!I444</f>
        <v>500</v>
      </c>
      <c r="G154" s="190">
        <f>'вед прил 7'!J444</f>
        <v>500</v>
      </c>
    </row>
    <row r="155" spans="1:7" hidden="1">
      <c r="A155" s="194"/>
      <c r="B155" s="188" t="s">
        <v>110</v>
      </c>
      <c r="C155" s="189" t="s">
        <v>216</v>
      </c>
      <c r="D155" s="188">
        <v>300</v>
      </c>
      <c r="E155" s="190">
        <f>'вед прил 7'!H445</f>
        <v>37401.300000000003</v>
      </c>
      <c r="F155" s="190">
        <f>'вед прил 7'!I445</f>
        <v>38917.4</v>
      </c>
      <c r="G155" s="190">
        <f>'вед прил 7'!J445</f>
        <v>40494.5</v>
      </c>
    </row>
    <row r="156" spans="1:7" ht="47.25" hidden="1">
      <c r="A156" s="194"/>
      <c r="B156" s="211" t="s">
        <v>217</v>
      </c>
      <c r="C156" s="189" t="s">
        <v>218</v>
      </c>
      <c r="D156" s="188"/>
      <c r="E156" s="190">
        <f>E157</f>
        <v>27024.1</v>
      </c>
      <c r="F156" s="190">
        <f>F157</f>
        <v>28497.3</v>
      </c>
      <c r="G156" s="190">
        <f>G157</f>
        <v>28497.3</v>
      </c>
    </row>
    <row r="157" spans="1:7" hidden="1">
      <c r="A157" s="194"/>
      <c r="B157" s="188" t="s">
        <v>110</v>
      </c>
      <c r="C157" s="189" t="s">
        <v>218</v>
      </c>
      <c r="D157" s="188">
        <v>300</v>
      </c>
      <c r="E157" s="190">
        <f>'вед прил 7'!H447</f>
        <v>27024.1</v>
      </c>
      <c r="F157" s="190">
        <f>'вед прил 7'!I447</f>
        <v>28497.3</v>
      </c>
      <c r="G157" s="190">
        <f>'вед прил 7'!J447</f>
        <v>28497.3</v>
      </c>
    </row>
    <row r="158" spans="1:7" ht="47.25" hidden="1" outlineLevel="1">
      <c r="A158" s="104"/>
      <c r="B158" s="28" t="s">
        <v>219</v>
      </c>
      <c r="C158" s="102" t="s">
        <v>220</v>
      </c>
      <c r="D158" s="29"/>
      <c r="E158" s="103">
        <f>E159+E160</f>
        <v>0</v>
      </c>
      <c r="F158" s="103">
        <f>F159+F160</f>
        <v>0</v>
      </c>
      <c r="G158" s="103">
        <f>G159+G160</f>
        <v>0</v>
      </c>
    </row>
    <row r="159" spans="1:7" ht="31.5" hidden="1" outlineLevel="1">
      <c r="A159" s="104"/>
      <c r="B159" s="28" t="s">
        <v>101</v>
      </c>
      <c r="C159" s="102" t="s">
        <v>220</v>
      </c>
      <c r="D159" s="29">
        <v>200</v>
      </c>
      <c r="E159" s="103">
        <f>'вед прил 7'!H449</f>
        <v>0</v>
      </c>
      <c r="F159" s="103">
        <f>'вед прил 7'!I449</f>
        <v>0</v>
      </c>
      <c r="G159" s="103">
        <f>'вед прил 7'!J449</f>
        <v>0</v>
      </c>
    </row>
    <row r="160" spans="1:7" hidden="1" outlineLevel="1">
      <c r="A160" s="104"/>
      <c r="B160" s="28" t="s">
        <v>110</v>
      </c>
      <c r="C160" s="102" t="s">
        <v>220</v>
      </c>
      <c r="D160" s="29">
        <v>300</v>
      </c>
      <c r="E160" s="103">
        <f>'вед прил 7'!H450</f>
        <v>0</v>
      </c>
      <c r="F160" s="103">
        <f>'вед прил 7'!I450</f>
        <v>0</v>
      </c>
      <c r="G160" s="103">
        <f>'вед прил 7'!J450</f>
        <v>0</v>
      </c>
    </row>
    <row r="161" spans="1:7" ht="63" hidden="1" outlineLevel="1">
      <c r="A161" s="104"/>
      <c r="B161" s="28" t="s">
        <v>221</v>
      </c>
      <c r="C161" s="102" t="s">
        <v>222</v>
      </c>
      <c r="D161" s="29"/>
      <c r="E161" s="103">
        <f>E162</f>
        <v>0</v>
      </c>
      <c r="F161" s="103">
        <f>F162</f>
        <v>0</v>
      </c>
      <c r="G161" s="103">
        <f>G162</f>
        <v>0</v>
      </c>
    </row>
    <row r="162" spans="1:7" hidden="1" outlineLevel="1">
      <c r="A162" s="104"/>
      <c r="B162" s="28" t="s">
        <v>110</v>
      </c>
      <c r="C162" s="102" t="s">
        <v>222</v>
      </c>
      <c r="D162" s="29">
        <v>300</v>
      </c>
      <c r="E162" s="103">
        <f>'вед прил 7'!H452</f>
        <v>0</v>
      </c>
      <c r="F162" s="103">
        <f>'вед прил 7'!I452</f>
        <v>0</v>
      </c>
      <c r="G162" s="103">
        <f>'вед прил 7'!J452</f>
        <v>0</v>
      </c>
    </row>
    <row r="163" spans="1:7" ht="31.5" collapsed="1">
      <c r="A163" s="182"/>
      <c r="B163" s="214" t="s">
        <v>223</v>
      </c>
      <c r="C163" s="244" t="s">
        <v>224</v>
      </c>
      <c r="D163" s="188"/>
      <c r="E163" s="190">
        <f>E164+E167</f>
        <v>13390.800000000001</v>
      </c>
      <c r="F163" s="190">
        <f t="shared" ref="F163:G163" si="15">F164+F167</f>
        <v>14061.1</v>
      </c>
      <c r="G163" s="190">
        <f t="shared" si="15"/>
        <v>14061.1</v>
      </c>
    </row>
    <row r="164" spans="1:7" ht="47.25" hidden="1">
      <c r="A164" s="182"/>
      <c r="B164" s="211" t="s">
        <v>225</v>
      </c>
      <c r="C164" s="189" t="s">
        <v>226</v>
      </c>
      <c r="D164" s="188"/>
      <c r="E164" s="190">
        <f>E165+E166</f>
        <v>933.6</v>
      </c>
      <c r="F164" s="190">
        <f>F165+F166</f>
        <v>979.9</v>
      </c>
      <c r="G164" s="190">
        <f>G165+G166</f>
        <v>979.9</v>
      </c>
    </row>
    <row r="165" spans="1:7" ht="63" hidden="1">
      <c r="A165" s="182"/>
      <c r="B165" s="188" t="s">
        <v>113</v>
      </c>
      <c r="C165" s="189" t="s">
        <v>226</v>
      </c>
      <c r="D165" s="188">
        <v>100</v>
      </c>
      <c r="E165" s="190">
        <f>'вед прил 7'!H44</f>
        <v>918.5</v>
      </c>
      <c r="F165" s="190">
        <f>'вед прил 7'!I44</f>
        <v>964.8</v>
      </c>
      <c r="G165" s="190">
        <f>'вед прил 7'!J44</f>
        <v>964.8</v>
      </c>
    </row>
    <row r="166" spans="1:7" ht="31.5" hidden="1">
      <c r="A166" s="182"/>
      <c r="B166" s="188" t="s">
        <v>101</v>
      </c>
      <c r="C166" s="189" t="s">
        <v>226</v>
      </c>
      <c r="D166" s="188">
        <v>200</v>
      </c>
      <c r="E166" s="190">
        <f>'вед прил 7'!H45</f>
        <v>15.1</v>
      </c>
      <c r="F166" s="190">
        <f>'вед прил 7'!I45</f>
        <v>15.1</v>
      </c>
      <c r="G166" s="190">
        <f>'вед прил 7'!J45</f>
        <v>15.1</v>
      </c>
    </row>
    <row r="167" spans="1:7" ht="47.25" hidden="1">
      <c r="A167" s="182"/>
      <c r="B167" s="214" t="s">
        <v>227</v>
      </c>
      <c r="C167" s="189" t="s">
        <v>228</v>
      </c>
      <c r="D167" s="188"/>
      <c r="E167" s="190">
        <f>E168+E169</f>
        <v>12457.2</v>
      </c>
      <c r="F167" s="190">
        <f>F168+F169</f>
        <v>13081.2</v>
      </c>
      <c r="G167" s="190">
        <f>G168+G169</f>
        <v>13081.2</v>
      </c>
    </row>
    <row r="168" spans="1:7" ht="63" hidden="1">
      <c r="A168" s="182"/>
      <c r="B168" s="188" t="s">
        <v>113</v>
      </c>
      <c r="C168" s="189" t="s">
        <v>228</v>
      </c>
      <c r="D168" s="188">
        <v>100</v>
      </c>
      <c r="E168" s="190">
        <f>'вед прил 7'!H47</f>
        <v>11404</v>
      </c>
      <c r="F168" s="190">
        <f>'вед прил 7'!I47</f>
        <v>12028</v>
      </c>
      <c r="G168" s="190">
        <f>'вед прил 7'!J47</f>
        <v>12028</v>
      </c>
    </row>
    <row r="169" spans="1:7" ht="31.5" hidden="1">
      <c r="A169" s="182"/>
      <c r="B169" s="188" t="s">
        <v>101</v>
      </c>
      <c r="C169" s="189" t="s">
        <v>228</v>
      </c>
      <c r="D169" s="188">
        <v>200</v>
      </c>
      <c r="E169" s="190">
        <f>'вед прил 7'!H48</f>
        <v>1053.2</v>
      </c>
      <c r="F169" s="190">
        <f>'вед прил 7'!I48</f>
        <v>1053.2</v>
      </c>
      <c r="G169" s="190">
        <f>'вед прил 7'!J48</f>
        <v>1053.2</v>
      </c>
    </row>
    <row r="170" spans="1:7">
      <c r="A170" s="182"/>
      <c r="B170" s="215" t="s">
        <v>229</v>
      </c>
      <c r="C170" s="224" t="s">
        <v>230</v>
      </c>
      <c r="D170" s="192"/>
      <c r="E170" s="226">
        <f>E171</f>
        <v>5095.2000000000007</v>
      </c>
      <c r="F170" s="226">
        <f>F171</f>
        <v>5354.4000000000005</v>
      </c>
      <c r="G170" s="226">
        <f>G171</f>
        <v>5354.4000000000005</v>
      </c>
    </row>
    <row r="171" spans="1:7" ht="47.25" hidden="1">
      <c r="A171" s="182"/>
      <c r="B171" s="211" t="s">
        <v>231</v>
      </c>
      <c r="C171" s="191" t="s">
        <v>232</v>
      </c>
      <c r="D171" s="192"/>
      <c r="E171" s="190">
        <f>E172+E173</f>
        <v>5095.2000000000007</v>
      </c>
      <c r="F171" s="190">
        <f>F172+F173</f>
        <v>5354.4000000000005</v>
      </c>
      <c r="G171" s="190">
        <f>G172+G173</f>
        <v>5354.4000000000005</v>
      </c>
    </row>
    <row r="172" spans="1:7" ht="63" hidden="1">
      <c r="A172" s="182"/>
      <c r="B172" s="188" t="s">
        <v>113</v>
      </c>
      <c r="C172" s="191" t="s">
        <v>232</v>
      </c>
      <c r="D172" s="192">
        <v>100</v>
      </c>
      <c r="E172" s="190">
        <f>'вед прил 7'!H51</f>
        <v>4771.1000000000004</v>
      </c>
      <c r="F172" s="190">
        <f>'вед прил 7'!I51</f>
        <v>5030.3</v>
      </c>
      <c r="G172" s="190">
        <f>'вед прил 7'!J51</f>
        <v>5030.3</v>
      </c>
    </row>
    <row r="173" spans="1:7" ht="31.5" hidden="1">
      <c r="A173" s="182"/>
      <c r="B173" s="188" t="s">
        <v>101</v>
      </c>
      <c r="C173" s="191" t="s">
        <v>232</v>
      </c>
      <c r="D173" s="192">
        <v>200</v>
      </c>
      <c r="E173" s="190">
        <f>'вед прил 7'!H52</f>
        <v>324.10000000000002</v>
      </c>
      <c r="F173" s="190">
        <f>'вед прил 7'!I52</f>
        <v>324.10000000000002</v>
      </c>
      <c r="G173" s="190">
        <f>'вед прил 7'!J52</f>
        <v>324.10000000000002</v>
      </c>
    </row>
    <row r="174" spans="1:7" ht="31.5">
      <c r="A174" s="182"/>
      <c r="B174" s="211" t="s">
        <v>233</v>
      </c>
      <c r="C174" s="224" t="s">
        <v>234</v>
      </c>
      <c r="D174" s="192"/>
      <c r="E174" s="226">
        <f t="shared" ref="E174:G174" si="16">E175</f>
        <v>5000</v>
      </c>
      <c r="F174" s="226">
        <f t="shared" si="16"/>
        <v>5000</v>
      </c>
      <c r="G174" s="226">
        <f t="shared" si="16"/>
        <v>5000</v>
      </c>
    </row>
    <row r="175" spans="1:7" ht="31.5" hidden="1">
      <c r="A175" s="182"/>
      <c r="B175" s="211" t="s">
        <v>235</v>
      </c>
      <c r="C175" s="191" t="s">
        <v>236</v>
      </c>
      <c r="D175" s="192"/>
      <c r="E175" s="190">
        <f>E176</f>
        <v>5000</v>
      </c>
      <c r="F175" s="190">
        <f>F176</f>
        <v>5000</v>
      </c>
      <c r="G175" s="190">
        <f>G176</f>
        <v>5000</v>
      </c>
    </row>
    <row r="176" spans="1:7" hidden="1">
      <c r="A176" s="182"/>
      <c r="B176" s="188" t="s">
        <v>110</v>
      </c>
      <c r="C176" s="191" t="s">
        <v>236</v>
      </c>
      <c r="D176" s="192">
        <v>300</v>
      </c>
      <c r="E176" s="190">
        <f>'вед прил 7'!H428</f>
        <v>5000</v>
      </c>
      <c r="F176" s="190">
        <f>'вед прил 7'!I428</f>
        <v>5000</v>
      </c>
      <c r="G176" s="190">
        <f>'вед прил 7'!J428</f>
        <v>5000</v>
      </c>
    </row>
    <row r="177" spans="1:7" ht="47.25">
      <c r="A177" s="182"/>
      <c r="B177" s="211" t="s">
        <v>237</v>
      </c>
      <c r="C177" s="224" t="s">
        <v>238</v>
      </c>
      <c r="D177" s="192"/>
      <c r="E177" s="226">
        <f t="shared" ref="E177:G177" si="17">E178</f>
        <v>10000</v>
      </c>
      <c r="F177" s="226">
        <f t="shared" si="17"/>
        <v>0</v>
      </c>
      <c r="G177" s="226">
        <f t="shared" si="17"/>
        <v>0</v>
      </c>
    </row>
    <row r="178" spans="1:7" ht="63" hidden="1">
      <c r="A178" s="182"/>
      <c r="B178" s="211" t="s">
        <v>239</v>
      </c>
      <c r="C178" s="191" t="s">
        <v>240</v>
      </c>
      <c r="D178" s="192"/>
      <c r="E178" s="190">
        <f t="shared" ref="E178:G178" si="18">E179</f>
        <v>10000</v>
      </c>
      <c r="F178" s="190">
        <f t="shared" si="18"/>
        <v>0</v>
      </c>
      <c r="G178" s="190">
        <f t="shared" si="18"/>
        <v>0</v>
      </c>
    </row>
    <row r="179" spans="1:7" hidden="1">
      <c r="A179" s="182"/>
      <c r="B179" s="188" t="s">
        <v>110</v>
      </c>
      <c r="C179" s="191" t="s">
        <v>240</v>
      </c>
      <c r="D179" s="192">
        <v>300</v>
      </c>
      <c r="E179" s="190">
        <f>'вед прил 7'!H431</f>
        <v>10000</v>
      </c>
      <c r="F179" s="190">
        <f>'вед прил 7'!I431</f>
        <v>0</v>
      </c>
      <c r="G179" s="190">
        <f>'вед прил 7'!J431</f>
        <v>0</v>
      </c>
    </row>
    <row r="180" spans="1:7" ht="47.25">
      <c r="A180" s="182"/>
      <c r="B180" s="215" t="s">
        <v>241</v>
      </c>
      <c r="C180" s="224" t="s">
        <v>242</v>
      </c>
      <c r="D180" s="192"/>
      <c r="E180" s="226">
        <f>E181</f>
        <v>1050</v>
      </c>
      <c r="F180" s="226">
        <f t="shared" ref="F180:G180" si="19">F181</f>
        <v>1050</v>
      </c>
      <c r="G180" s="226">
        <f t="shared" si="19"/>
        <v>1050</v>
      </c>
    </row>
    <row r="181" spans="1:7" ht="31.5" hidden="1">
      <c r="A181" s="182"/>
      <c r="B181" s="211" t="s">
        <v>243</v>
      </c>
      <c r="C181" s="191" t="s">
        <v>244</v>
      </c>
      <c r="D181" s="192"/>
      <c r="E181" s="190">
        <f>E182</f>
        <v>1050</v>
      </c>
      <c r="F181" s="190">
        <f t="shared" ref="F181:G181" si="20">F182</f>
        <v>1050</v>
      </c>
      <c r="G181" s="190">
        <f t="shared" si="20"/>
        <v>1050</v>
      </c>
    </row>
    <row r="182" spans="1:7" hidden="1">
      <c r="A182" s="182"/>
      <c r="B182" s="188" t="s">
        <v>110</v>
      </c>
      <c r="C182" s="191" t="s">
        <v>244</v>
      </c>
      <c r="D182" s="192">
        <v>300</v>
      </c>
      <c r="E182" s="190">
        <f>'вед прил 7'!H259+'вед прил 7'!H822</f>
        <v>1050</v>
      </c>
      <c r="F182" s="190">
        <f>'вед прил 7'!I259+'вед прил 7'!I822</f>
        <v>1050</v>
      </c>
      <c r="G182" s="190">
        <f>'вед прил 7'!J259+'вед прил 7'!J822</f>
        <v>1050</v>
      </c>
    </row>
    <row r="183" spans="1:7">
      <c r="A183" s="184">
        <v>3</v>
      </c>
      <c r="B183" s="210" t="s">
        <v>245</v>
      </c>
      <c r="C183" s="222" t="s">
        <v>246</v>
      </c>
      <c r="D183" s="200"/>
      <c r="E183" s="234">
        <f>E184</f>
        <v>390</v>
      </c>
      <c r="F183" s="234">
        <f>F184</f>
        <v>0</v>
      </c>
      <c r="G183" s="234">
        <f>G184</f>
        <v>0</v>
      </c>
    </row>
    <row r="184" spans="1:7">
      <c r="A184" s="182"/>
      <c r="B184" s="211" t="s">
        <v>247</v>
      </c>
      <c r="C184" s="223" t="s">
        <v>248</v>
      </c>
      <c r="D184" s="192"/>
      <c r="E184" s="226">
        <f>E185</f>
        <v>390</v>
      </c>
      <c r="F184" s="226">
        <f t="shared" ref="F184:G188" si="21">F185</f>
        <v>0</v>
      </c>
      <c r="G184" s="226">
        <f t="shared" si="21"/>
        <v>0</v>
      </c>
    </row>
    <row r="185" spans="1:7" ht="47.25">
      <c r="A185" s="182"/>
      <c r="B185" s="211" t="s">
        <v>249</v>
      </c>
      <c r="C185" s="223" t="s">
        <v>250</v>
      </c>
      <c r="D185" s="192"/>
      <c r="E185" s="226">
        <f>E186+E188</f>
        <v>390</v>
      </c>
      <c r="F185" s="226">
        <f t="shared" ref="F185:G185" si="22">F186+F188</f>
        <v>0</v>
      </c>
      <c r="G185" s="226">
        <f t="shared" si="22"/>
        <v>0</v>
      </c>
    </row>
    <row r="186" spans="1:7" hidden="1" outlineLevel="1">
      <c r="A186" s="16"/>
      <c r="B186" s="28" t="s">
        <v>89</v>
      </c>
      <c r="C186" s="102" t="s">
        <v>251</v>
      </c>
      <c r="D186" s="32"/>
      <c r="E186" s="103">
        <f>E187</f>
        <v>0</v>
      </c>
      <c r="F186" s="103">
        <f>F187</f>
        <v>0</v>
      </c>
      <c r="G186" s="103">
        <f t="shared" si="21"/>
        <v>0</v>
      </c>
    </row>
    <row r="187" spans="1:7" ht="31.5" hidden="1" outlineLevel="1">
      <c r="A187" s="16"/>
      <c r="B187" s="28" t="s">
        <v>88</v>
      </c>
      <c r="C187" s="102" t="s">
        <v>251</v>
      </c>
      <c r="D187" s="32">
        <v>600</v>
      </c>
      <c r="E187" s="103">
        <f>'вед прил 7'!H1058</f>
        <v>0</v>
      </c>
      <c r="F187" s="103">
        <f>'вед прил 7'!I1058</f>
        <v>0</v>
      </c>
      <c r="G187" s="103">
        <f>'вед прил 7'!J1058</f>
        <v>0</v>
      </c>
    </row>
    <row r="188" spans="1:7" hidden="1" collapsed="1">
      <c r="A188" s="182"/>
      <c r="B188" s="211" t="s">
        <v>934</v>
      </c>
      <c r="C188" s="201" t="s">
        <v>912</v>
      </c>
      <c r="D188" s="192"/>
      <c r="E188" s="190">
        <f>E189</f>
        <v>390</v>
      </c>
      <c r="F188" s="190">
        <f>F189</f>
        <v>0</v>
      </c>
      <c r="G188" s="190">
        <f t="shared" si="21"/>
        <v>0</v>
      </c>
    </row>
    <row r="189" spans="1:7" ht="31.5" hidden="1">
      <c r="A189" s="182"/>
      <c r="B189" s="188" t="s">
        <v>88</v>
      </c>
      <c r="C189" s="201" t="s">
        <v>912</v>
      </c>
      <c r="D189" s="192">
        <v>600</v>
      </c>
      <c r="E189" s="190">
        <f>'вед прил 7'!H910</f>
        <v>390</v>
      </c>
      <c r="F189" s="190">
        <f>'вед прил 7'!I910</f>
        <v>0</v>
      </c>
      <c r="G189" s="190">
        <f>'вед прил 7'!J910</f>
        <v>0</v>
      </c>
    </row>
    <row r="190" spans="1:7">
      <c r="A190" s="184">
        <v>4</v>
      </c>
      <c r="B190" s="210" t="s">
        <v>252</v>
      </c>
      <c r="C190" s="222" t="s">
        <v>253</v>
      </c>
      <c r="D190" s="187"/>
      <c r="E190" s="234">
        <f>E191+E202+E216+E207+E212+E239+E244</f>
        <v>91682.2</v>
      </c>
      <c r="F190" s="234">
        <f t="shared" ref="F190:G190" si="23">F191+F202+F216+F207+F212+F239+F244</f>
        <v>145421.29999999999</v>
      </c>
      <c r="G190" s="234">
        <f t="shared" si="23"/>
        <v>74781.299999999988</v>
      </c>
    </row>
    <row r="191" spans="1:7" ht="31.5">
      <c r="A191" s="182"/>
      <c r="B191" s="211" t="s">
        <v>254</v>
      </c>
      <c r="C191" s="223" t="s">
        <v>255</v>
      </c>
      <c r="D191" s="188"/>
      <c r="E191" s="226">
        <f>E192</f>
        <v>22226.199999999997</v>
      </c>
      <c r="F191" s="226">
        <f t="shared" ref="F191:G191" si="24">F192</f>
        <v>18668.099999999999</v>
      </c>
      <c r="G191" s="226">
        <f t="shared" si="24"/>
        <v>18956.099999999999</v>
      </c>
    </row>
    <row r="192" spans="1:7" ht="31.5">
      <c r="A192" s="182"/>
      <c r="B192" s="214" t="s">
        <v>256</v>
      </c>
      <c r="C192" s="223" t="s">
        <v>257</v>
      </c>
      <c r="D192" s="188"/>
      <c r="E192" s="226">
        <f>E196+E193+E200+E198</f>
        <v>22226.199999999997</v>
      </c>
      <c r="F192" s="226">
        <f t="shared" ref="F192:G192" si="25">F196+F193+F200+F198</f>
        <v>18668.099999999999</v>
      </c>
      <c r="G192" s="226">
        <f t="shared" si="25"/>
        <v>18956.099999999999</v>
      </c>
    </row>
    <row r="193" spans="1:7" hidden="1">
      <c r="A193" s="182"/>
      <c r="B193" s="214" t="s">
        <v>258</v>
      </c>
      <c r="C193" s="189" t="s">
        <v>259</v>
      </c>
      <c r="D193" s="188"/>
      <c r="E193" s="190">
        <f>E194+E195</f>
        <v>7970</v>
      </c>
      <c r="F193" s="190">
        <f>F194+F195</f>
        <v>7970</v>
      </c>
      <c r="G193" s="190">
        <f>G194+G195</f>
        <v>7970</v>
      </c>
    </row>
    <row r="194" spans="1:7" ht="31.5" hidden="1">
      <c r="A194" s="182"/>
      <c r="B194" s="188" t="s">
        <v>101</v>
      </c>
      <c r="C194" s="189" t="s">
        <v>259</v>
      </c>
      <c r="D194" s="188">
        <v>200</v>
      </c>
      <c r="E194" s="190">
        <f>'вед прил 7'!H827</f>
        <v>500</v>
      </c>
      <c r="F194" s="190">
        <f>'вед прил 7'!I827</f>
        <v>500</v>
      </c>
      <c r="G194" s="190">
        <f>'вед прил 7'!J827</f>
        <v>500</v>
      </c>
    </row>
    <row r="195" spans="1:7" ht="31.5" hidden="1">
      <c r="A195" s="182"/>
      <c r="B195" s="188" t="s">
        <v>88</v>
      </c>
      <c r="C195" s="189" t="s">
        <v>259</v>
      </c>
      <c r="D195" s="188">
        <v>600</v>
      </c>
      <c r="E195" s="190">
        <f>'вед прил 7'!H828</f>
        <v>7470</v>
      </c>
      <c r="F195" s="190">
        <f>'вед прил 7'!I828</f>
        <v>7470</v>
      </c>
      <c r="G195" s="190">
        <f>'вед прил 7'!J828</f>
        <v>7470</v>
      </c>
    </row>
    <row r="196" spans="1:7" ht="63" hidden="1">
      <c r="A196" s="182"/>
      <c r="B196" s="211" t="s">
        <v>260</v>
      </c>
      <c r="C196" s="189" t="s">
        <v>261</v>
      </c>
      <c r="D196" s="188"/>
      <c r="E196" s="190">
        <f>E197</f>
        <v>6951.8</v>
      </c>
      <c r="F196" s="190">
        <f>F197</f>
        <v>7231</v>
      </c>
      <c r="G196" s="190">
        <f>G197</f>
        <v>7519</v>
      </c>
    </row>
    <row r="197" spans="1:7" ht="31.5" hidden="1">
      <c r="A197" s="182"/>
      <c r="B197" s="188" t="s">
        <v>88</v>
      </c>
      <c r="C197" s="189" t="s">
        <v>261</v>
      </c>
      <c r="D197" s="188">
        <v>600</v>
      </c>
      <c r="E197" s="190">
        <f>'вед прил 7'!H830</f>
        <v>6951.8</v>
      </c>
      <c r="F197" s="190">
        <f>'вед прил 7'!I830</f>
        <v>7231</v>
      </c>
      <c r="G197" s="190">
        <f>'вед прил 7'!J830</f>
        <v>7519</v>
      </c>
    </row>
    <row r="198" spans="1:7" ht="31.5" hidden="1">
      <c r="A198" s="182"/>
      <c r="B198" s="211" t="s">
        <v>262</v>
      </c>
      <c r="C198" s="191" t="s">
        <v>263</v>
      </c>
      <c r="D198" s="188"/>
      <c r="E198" s="190">
        <f>E199</f>
        <v>3837.3</v>
      </c>
      <c r="F198" s="190"/>
      <c r="G198" s="190"/>
    </row>
    <row r="199" spans="1:7" ht="31.5" hidden="1">
      <c r="A199" s="182"/>
      <c r="B199" s="188" t="s">
        <v>88</v>
      </c>
      <c r="C199" s="191" t="s">
        <v>263</v>
      </c>
      <c r="D199" s="188">
        <v>600</v>
      </c>
      <c r="E199" s="190">
        <f>'вед прил 7'!H832</f>
        <v>3837.3</v>
      </c>
      <c r="F199" s="190"/>
      <c r="G199" s="190"/>
    </row>
    <row r="200" spans="1:7" ht="47.25" hidden="1">
      <c r="A200" s="182"/>
      <c r="B200" s="211" t="s">
        <v>264</v>
      </c>
      <c r="C200" s="189" t="s">
        <v>265</v>
      </c>
      <c r="D200" s="188"/>
      <c r="E200" s="190">
        <f>E201</f>
        <v>3467.1</v>
      </c>
      <c r="F200" s="190">
        <f>F201</f>
        <v>3467.1</v>
      </c>
      <c r="G200" s="190">
        <f>G201</f>
        <v>3467.1</v>
      </c>
    </row>
    <row r="201" spans="1:7" ht="31.5" hidden="1">
      <c r="A201" s="182"/>
      <c r="B201" s="188" t="s">
        <v>88</v>
      </c>
      <c r="C201" s="189" t="s">
        <v>265</v>
      </c>
      <c r="D201" s="188">
        <v>600</v>
      </c>
      <c r="E201" s="190">
        <f>'вед прил 7'!H834</f>
        <v>3467.1</v>
      </c>
      <c r="F201" s="190">
        <f>'вед прил 7'!I834</f>
        <v>3467.1</v>
      </c>
      <c r="G201" s="190">
        <f>'вед прил 7'!J834</f>
        <v>3467.1</v>
      </c>
    </row>
    <row r="202" spans="1:7">
      <c r="A202" s="182"/>
      <c r="B202" s="211" t="s">
        <v>266</v>
      </c>
      <c r="C202" s="223" t="s">
        <v>267</v>
      </c>
      <c r="D202" s="188"/>
      <c r="E202" s="226">
        <f t="shared" ref="E202:G203" si="26">E203</f>
        <v>570</v>
      </c>
      <c r="F202" s="226">
        <f t="shared" si="26"/>
        <v>570</v>
      </c>
      <c r="G202" s="226">
        <f t="shared" si="26"/>
        <v>570</v>
      </c>
    </row>
    <row r="203" spans="1:7" ht="31.5">
      <c r="A203" s="182"/>
      <c r="B203" s="211" t="s">
        <v>268</v>
      </c>
      <c r="C203" s="223" t="s">
        <v>269</v>
      </c>
      <c r="D203" s="188"/>
      <c r="E203" s="226">
        <f t="shared" si="26"/>
        <v>570</v>
      </c>
      <c r="F203" s="226">
        <f t="shared" si="26"/>
        <v>570</v>
      </c>
      <c r="G203" s="226">
        <f t="shared" si="26"/>
        <v>570</v>
      </c>
    </row>
    <row r="204" spans="1:7" ht="31.5" hidden="1">
      <c r="A204" s="182"/>
      <c r="B204" s="211" t="s">
        <v>270</v>
      </c>
      <c r="C204" s="189" t="s">
        <v>271</v>
      </c>
      <c r="D204" s="188"/>
      <c r="E204" s="190">
        <f>E205+E206</f>
        <v>570</v>
      </c>
      <c r="F204" s="190">
        <f>F205+F206</f>
        <v>570</v>
      </c>
      <c r="G204" s="190">
        <f>G205+G206</f>
        <v>570</v>
      </c>
    </row>
    <row r="205" spans="1:7" ht="31.5" hidden="1">
      <c r="A205" s="182"/>
      <c r="B205" s="188" t="s">
        <v>101</v>
      </c>
      <c r="C205" s="189" t="s">
        <v>271</v>
      </c>
      <c r="D205" s="188">
        <v>200</v>
      </c>
      <c r="E205" s="190">
        <f>'вед прил 7'!H838+'вед прил 7'!H1045+'вед прил 7'!H1120</f>
        <v>560</v>
      </c>
      <c r="F205" s="190">
        <f>'вед прил 7'!I838+'вед прил 7'!I1045+'вед прил 7'!I1120</f>
        <v>560</v>
      </c>
      <c r="G205" s="190">
        <f>'вед прил 7'!J838+'вед прил 7'!J1045+'вед прил 7'!J1120</f>
        <v>560</v>
      </c>
    </row>
    <row r="206" spans="1:7" ht="31.5" hidden="1">
      <c r="A206" s="182"/>
      <c r="B206" s="188" t="s">
        <v>88</v>
      </c>
      <c r="C206" s="189" t="s">
        <v>271</v>
      </c>
      <c r="D206" s="188">
        <v>600</v>
      </c>
      <c r="E206" s="190">
        <f>'вед прил 7'!H734+'вед прил 7'!H951</f>
        <v>10</v>
      </c>
      <c r="F206" s="190">
        <f>'вед прил 7'!I734+'вед прил 7'!I951</f>
        <v>10</v>
      </c>
      <c r="G206" s="190">
        <f>'вед прил 7'!J734+'вед прил 7'!J951</f>
        <v>10</v>
      </c>
    </row>
    <row r="207" spans="1:7">
      <c r="A207" s="182"/>
      <c r="B207" s="211" t="s">
        <v>272</v>
      </c>
      <c r="C207" s="223" t="s">
        <v>273</v>
      </c>
      <c r="D207" s="188"/>
      <c r="E207" s="226">
        <f t="shared" ref="E207:G208" si="27">E208</f>
        <v>740</v>
      </c>
      <c r="F207" s="226">
        <f t="shared" si="27"/>
        <v>740</v>
      </c>
      <c r="G207" s="226">
        <f t="shared" si="27"/>
        <v>740</v>
      </c>
    </row>
    <row r="208" spans="1:7" ht="31.5">
      <c r="A208" s="182"/>
      <c r="B208" s="211" t="s">
        <v>274</v>
      </c>
      <c r="C208" s="223" t="s">
        <v>275</v>
      </c>
      <c r="D208" s="188"/>
      <c r="E208" s="226">
        <f t="shared" si="27"/>
        <v>740</v>
      </c>
      <c r="F208" s="226">
        <f t="shared" si="27"/>
        <v>740</v>
      </c>
      <c r="G208" s="226">
        <f t="shared" si="27"/>
        <v>740</v>
      </c>
    </row>
    <row r="209" spans="1:7" hidden="1">
      <c r="A209" s="182"/>
      <c r="B209" s="211" t="s">
        <v>258</v>
      </c>
      <c r="C209" s="189" t="s">
        <v>276</v>
      </c>
      <c r="D209" s="188"/>
      <c r="E209" s="190">
        <f>E211+E210</f>
        <v>740</v>
      </c>
      <c r="F209" s="190">
        <f>F211+F210</f>
        <v>740</v>
      </c>
      <c r="G209" s="190">
        <f>G211+G210</f>
        <v>740</v>
      </c>
    </row>
    <row r="210" spans="1:7" ht="63" hidden="1">
      <c r="A210" s="182"/>
      <c r="B210" s="188" t="s">
        <v>113</v>
      </c>
      <c r="C210" s="189" t="s">
        <v>276</v>
      </c>
      <c r="D210" s="188">
        <v>100</v>
      </c>
      <c r="E210" s="190">
        <f>'вед прил 7'!H982</f>
        <v>440</v>
      </c>
      <c r="F210" s="190">
        <f>'вед прил 7'!I982</f>
        <v>440</v>
      </c>
      <c r="G210" s="190">
        <f>'вед прил 7'!J982</f>
        <v>440</v>
      </c>
    </row>
    <row r="211" spans="1:7" ht="31.5" hidden="1">
      <c r="A211" s="182"/>
      <c r="B211" s="188" t="s">
        <v>101</v>
      </c>
      <c r="C211" s="189" t="s">
        <v>276</v>
      </c>
      <c r="D211" s="188">
        <v>200</v>
      </c>
      <c r="E211" s="190">
        <f>'вед прил 7'!H983</f>
        <v>300</v>
      </c>
      <c r="F211" s="190">
        <f>'вед прил 7'!I983</f>
        <v>300</v>
      </c>
      <c r="G211" s="190">
        <f>'вед прил 7'!J983</f>
        <v>300</v>
      </c>
    </row>
    <row r="212" spans="1:7">
      <c r="A212" s="182"/>
      <c r="B212" s="211" t="s">
        <v>277</v>
      </c>
      <c r="C212" s="223" t="s">
        <v>278</v>
      </c>
      <c r="D212" s="188"/>
      <c r="E212" s="226">
        <f t="shared" ref="E212:G214" si="28">E213</f>
        <v>100</v>
      </c>
      <c r="F212" s="226">
        <f t="shared" si="28"/>
        <v>100</v>
      </c>
      <c r="G212" s="226">
        <f t="shared" si="28"/>
        <v>100</v>
      </c>
    </row>
    <row r="213" spans="1:7">
      <c r="A213" s="182"/>
      <c r="B213" s="211" t="s">
        <v>279</v>
      </c>
      <c r="C213" s="223" t="s">
        <v>280</v>
      </c>
      <c r="D213" s="188"/>
      <c r="E213" s="226">
        <f t="shared" si="28"/>
        <v>100</v>
      </c>
      <c r="F213" s="226">
        <f t="shared" si="28"/>
        <v>100</v>
      </c>
      <c r="G213" s="226">
        <f t="shared" si="28"/>
        <v>100</v>
      </c>
    </row>
    <row r="214" spans="1:7" hidden="1">
      <c r="A214" s="182"/>
      <c r="B214" s="211" t="s">
        <v>258</v>
      </c>
      <c r="C214" s="189" t="s">
        <v>281</v>
      </c>
      <c r="D214" s="188"/>
      <c r="E214" s="190">
        <f t="shared" si="28"/>
        <v>100</v>
      </c>
      <c r="F214" s="190">
        <f t="shared" si="28"/>
        <v>100</v>
      </c>
      <c r="G214" s="190">
        <f t="shared" si="28"/>
        <v>100</v>
      </c>
    </row>
    <row r="215" spans="1:7" ht="31.5" hidden="1">
      <c r="A215" s="182"/>
      <c r="B215" s="188" t="s">
        <v>88</v>
      </c>
      <c r="C215" s="189" t="s">
        <v>281</v>
      </c>
      <c r="D215" s="188">
        <v>600</v>
      </c>
      <c r="E215" s="190">
        <f>'вед прил 7'!H903</f>
        <v>100</v>
      </c>
      <c r="F215" s="190">
        <f>'вед прил 7'!I903</f>
        <v>100</v>
      </c>
      <c r="G215" s="190">
        <f>'вед прил 7'!J903</f>
        <v>100</v>
      </c>
    </row>
    <row r="216" spans="1:7">
      <c r="A216" s="182"/>
      <c r="B216" s="211" t="s">
        <v>282</v>
      </c>
      <c r="C216" s="223" t="s">
        <v>283</v>
      </c>
      <c r="D216" s="188"/>
      <c r="E216" s="226">
        <f>E217</f>
        <v>67846</v>
      </c>
      <c r="F216" s="226">
        <f t="shared" ref="F216:G216" si="29">F217</f>
        <v>54144</v>
      </c>
      <c r="G216" s="226">
        <f t="shared" si="29"/>
        <v>54215.199999999997</v>
      </c>
    </row>
    <row r="217" spans="1:7" ht="31.5">
      <c r="A217" s="182"/>
      <c r="B217" s="214" t="s">
        <v>284</v>
      </c>
      <c r="C217" s="223" t="s">
        <v>285</v>
      </c>
      <c r="D217" s="188"/>
      <c r="E217" s="226">
        <f>E220+E226+E236+E222+E218+E234+E224+E231+E229</f>
        <v>67846</v>
      </c>
      <c r="F217" s="226">
        <f t="shared" ref="F217:G217" si="30">F220+F226+F236+F222+F218+F234+F224+F231+F229</f>
        <v>54144</v>
      </c>
      <c r="G217" s="226">
        <f t="shared" si="30"/>
        <v>54215.199999999997</v>
      </c>
    </row>
    <row r="218" spans="1:7" ht="78.75" hidden="1" outlineLevel="1">
      <c r="A218" s="16"/>
      <c r="B218" s="37" t="s">
        <v>286</v>
      </c>
      <c r="C218" s="102" t="s">
        <v>287</v>
      </c>
      <c r="D218" s="29"/>
      <c r="E218" s="103">
        <f>E219</f>
        <v>0</v>
      </c>
      <c r="F218" s="103">
        <f>F219</f>
        <v>0</v>
      </c>
      <c r="G218" s="103">
        <f>G219</f>
        <v>0</v>
      </c>
    </row>
    <row r="219" spans="1:7" ht="31.5" hidden="1" outlineLevel="1">
      <c r="A219" s="16"/>
      <c r="B219" s="37" t="s">
        <v>130</v>
      </c>
      <c r="C219" s="102" t="s">
        <v>287</v>
      </c>
      <c r="D219" s="29">
        <v>400</v>
      </c>
      <c r="E219" s="103">
        <f>'вед прил 7'!H457</f>
        <v>0</v>
      </c>
      <c r="F219" s="103">
        <f>'вед прил 7'!I457</f>
        <v>0</v>
      </c>
      <c r="G219" s="103">
        <f>'вед прил 7'!J457</f>
        <v>0</v>
      </c>
    </row>
    <row r="220" spans="1:7" ht="78.75" hidden="1" collapsed="1">
      <c r="A220" s="182"/>
      <c r="B220" s="211" t="s">
        <v>288</v>
      </c>
      <c r="C220" s="189" t="s">
        <v>289</v>
      </c>
      <c r="D220" s="188"/>
      <c r="E220" s="190">
        <f>E221</f>
        <v>71.400000000000006</v>
      </c>
      <c r="F220" s="190">
        <f>F221</f>
        <v>71.400000000000006</v>
      </c>
      <c r="G220" s="190">
        <f>G221</f>
        <v>71.400000000000006</v>
      </c>
    </row>
    <row r="221" spans="1:7" ht="31.5" hidden="1">
      <c r="A221" s="182"/>
      <c r="B221" s="188" t="s">
        <v>101</v>
      </c>
      <c r="C221" s="189" t="s">
        <v>289</v>
      </c>
      <c r="D221" s="188">
        <v>200</v>
      </c>
      <c r="E221" s="190">
        <f>'вед прил 7'!H380</f>
        <v>71.400000000000006</v>
      </c>
      <c r="F221" s="190">
        <f>'вед прил 7'!I380</f>
        <v>71.400000000000006</v>
      </c>
      <c r="G221" s="190">
        <f>'вед прил 7'!J380</f>
        <v>71.400000000000006</v>
      </c>
    </row>
    <row r="222" spans="1:7" ht="157.5" hidden="1">
      <c r="A222" s="182"/>
      <c r="B222" s="214" t="s">
        <v>290</v>
      </c>
      <c r="C222" s="189" t="s">
        <v>291</v>
      </c>
      <c r="D222" s="188"/>
      <c r="E222" s="190">
        <f>E223</f>
        <v>0</v>
      </c>
      <c r="F222" s="190">
        <f>F223</f>
        <v>0</v>
      </c>
      <c r="G222" s="190">
        <f>G223</f>
        <v>66</v>
      </c>
    </row>
    <row r="223" spans="1:7" hidden="1">
      <c r="A223" s="182"/>
      <c r="B223" s="180" t="s">
        <v>110</v>
      </c>
      <c r="C223" s="189" t="s">
        <v>291</v>
      </c>
      <c r="D223" s="188">
        <v>300</v>
      </c>
      <c r="E223" s="190">
        <f>'вед прил 7'!H459</f>
        <v>0</v>
      </c>
      <c r="F223" s="190">
        <f>'вед прил 7'!I459</f>
        <v>0</v>
      </c>
      <c r="G223" s="190">
        <f>'вед прил 7'!J459</f>
        <v>66</v>
      </c>
    </row>
    <row r="224" spans="1:7" ht="110.25" hidden="1">
      <c r="A224" s="182"/>
      <c r="B224" s="211" t="s">
        <v>938</v>
      </c>
      <c r="C224" s="202" t="s">
        <v>292</v>
      </c>
      <c r="D224" s="192"/>
      <c r="E224" s="190">
        <f>E225</f>
        <v>0</v>
      </c>
      <c r="F224" s="190">
        <f>F225</f>
        <v>0</v>
      </c>
      <c r="G224" s="190">
        <f>G225</f>
        <v>5.2</v>
      </c>
    </row>
    <row r="225" spans="1:7" hidden="1">
      <c r="A225" s="182"/>
      <c r="B225" s="188" t="s">
        <v>110</v>
      </c>
      <c r="C225" s="202" t="s">
        <v>292</v>
      </c>
      <c r="D225" s="192">
        <v>300</v>
      </c>
      <c r="E225" s="190">
        <f>'вед прил 7'!H461</f>
        <v>0</v>
      </c>
      <c r="F225" s="190">
        <f>'вед прил 7'!I461</f>
        <v>0</v>
      </c>
      <c r="G225" s="190">
        <f>'вед прил 7'!J461</f>
        <v>5.2</v>
      </c>
    </row>
    <row r="226" spans="1:7" ht="141.75" hidden="1">
      <c r="A226" s="182"/>
      <c r="B226" s="211" t="s">
        <v>293</v>
      </c>
      <c r="C226" s="189" t="s">
        <v>294</v>
      </c>
      <c r="D226" s="188"/>
      <c r="E226" s="190">
        <f>E227+E228</f>
        <v>1255.4000000000001</v>
      </c>
      <c r="F226" s="190">
        <f>F227+F228</f>
        <v>1314.6000000000001</v>
      </c>
      <c r="G226" s="190">
        <f>G227+G228</f>
        <v>1314.6000000000001</v>
      </c>
    </row>
    <row r="227" spans="1:7" ht="63" hidden="1">
      <c r="A227" s="182"/>
      <c r="B227" s="188" t="s">
        <v>113</v>
      </c>
      <c r="C227" s="189" t="s">
        <v>294</v>
      </c>
      <c r="D227" s="188">
        <v>100</v>
      </c>
      <c r="E227" s="190">
        <f>'вед прил 7'!H57</f>
        <v>1224.2</v>
      </c>
      <c r="F227" s="190">
        <f>'вед прил 7'!I57</f>
        <v>1283.4000000000001</v>
      </c>
      <c r="G227" s="190">
        <f>'вед прил 7'!J57</f>
        <v>1283.4000000000001</v>
      </c>
    </row>
    <row r="228" spans="1:7" ht="31.5" hidden="1">
      <c r="A228" s="182"/>
      <c r="B228" s="188" t="s">
        <v>101</v>
      </c>
      <c r="C228" s="189" t="s">
        <v>294</v>
      </c>
      <c r="D228" s="188">
        <v>200</v>
      </c>
      <c r="E228" s="190">
        <f>'вед прил 7'!H58</f>
        <v>31.2</v>
      </c>
      <c r="F228" s="190">
        <f>'вед прил 7'!I58</f>
        <v>31.2</v>
      </c>
      <c r="G228" s="190">
        <f>'вед прил 7'!J58</f>
        <v>31.2</v>
      </c>
    </row>
    <row r="229" spans="1:7" ht="126" hidden="1">
      <c r="A229" s="182"/>
      <c r="B229" s="211" t="s">
        <v>928</v>
      </c>
      <c r="C229" s="189" t="s">
        <v>927</v>
      </c>
      <c r="D229" s="188"/>
      <c r="E229" s="190">
        <f>E230</f>
        <v>933.4</v>
      </c>
      <c r="F229" s="190">
        <f>F230</f>
        <v>979.7</v>
      </c>
      <c r="G229" s="190">
        <f>G230</f>
        <v>979.7</v>
      </c>
    </row>
    <row r="230" spans="1:7" ht="55.9" hidden="1" customHeight="1">
      <c r="A230" s="182"/>
      <c r="B230" s="188" t="s">
        <v>113</v>
      </c>
      <c r="C230" s="189" t="s">
        <v>927</v>
      </c>
      <c r="D230" s="188">
        <v>100</v>
      </c>
      <c r="E230" s="190">
        <f>'вед прил 7'!H60</f>
        <v>933.4</v>
      </c>
      <c r="F230" s="190">
        <f>'вед прил 7'!I60</f>
        <v>979.7</v>
      </c>
      <c r="G230" s="190">
        <f>'вед прил 7'!J60</f>
        <v>979.7</v>
      </c>
    </row>
    <row r="231" spans="1:7" ht="63" hidden="1">
      <c r="A231" s="182"/>
      <c r="B231" s="211" t="s">
        <v>295</v>
      </c>
      <c r="C231" s="189" t="s">
        <v>297</v>
      </c>
      <c r="D231" s="188"/>
      <c r="E231" s="190">
        <f>E232+E233</f>
        <v>60289.9</v>
      </c>
      <c r="F231" s="190">
        <f>F232+F233</f>
        <v>43638.5</v>
      </c>
      <c r="G231" s="190">
        <f>G232+G233</f>
        <v>43638.5</v>
      </c>
    </row>
    <row r="232" spans="1:7" ht="34.5" hidden="1" customHeight="1" outlineLevel="1">
      <c r="A232" s="16"/>
      <c r="B232" s="28" t="s">
        <v>101</v>
      </c>
      <c r="C232" s="102" t="s">
        <v>297</v>
      </c>
      <c r="D232" s="29">
        <v>200</v>
      </c>
      <c r="E232" s="103">
        <f>'вед прил 7'!H463</f>
        <v>0</v>
      </c>
      <c r="F232" s="103">
        <f>'вед прил 7'!I463</f>
        <v>0</v>
      </c>
      <c r="G232" s="103">
        <f>'вед прил 7'!J463</f>
        <v>0</v>
      </c>
    </row>
    <row r="233" spans="1:7" ht="31.5" hidden="1" collapsed="1">
      <c r="A233" s="182"/>
      <c r="B233" s="188" t="s">
        <v>130</v>
      </c>
      <c r="C233" s="189" t="s">
        <v>297</v>
      </c>
      <c r="D233" s="188">
        <v>400</v>
      </c>
      <c r="E233" s="190">
        <f>'вед прил 7'!H464</f>
        <v>60289.9</v>
      </c>
      <c r="F233" s="190">
        <f>'вед прил 7'!I464</f>
        <v>43638.5</v>
      </c>
      <c r="G233" s="190">
        <f>'вед прил 7'!J464</f>
        <v>43638.5</v>
      </c>
    </row>
    <row r="234" spans="1:7" ht="63" hidden="1">
      <c r="A234" s="182"/>
      <c r="B234" s="211" t="s">
        <v>295</v>
      </c>
      <c r="C234" s="189" t="s">
        <v>296</v>
      </c>
      <c r="D234" s="188"/>
      <c r="E234" s="190">
        <f>E235</f>
        <v>5295.9</v>
      </c>
      <c r="F234" s="190">
        <f>F235</f>
        <v>8139.8</v>
      </c>
      <c r="G234" s="190">
        <f>G235</f>
        <v>8139.8</v>
      </c>
    </row>
    <row r="235" spans="1:7" ht="31.5" hidden="1">
      <c r="A235" s="182"/>
      <c r="B235" s="188" t="s">
        <v>130</v>
      </c>
      <c r="C235" s="189" t="s">
        <v>296</v>
      </c>
      <c r="D235" s="188">
        <v>400</v>
      </c>
      <c r="E235" s="190">
        <f>'вед прил 7'!H466</f>
        <v>5295.9</v>
      </c>
      <c r="F235" s="190">
        <f>'вед прил 7'!I466</f>
        <v>8139.8</v>
      </c>
      <c r="G235" s="190">
        <f>'вед прил 7'!J466</f>
        <v>8139.8</v>
      </c>
    </row>
    <row r="236" spans="1:7" ht="63" hidden="1" outlineLevel="1">
      <c r="A236" s="16"/>
      <c r="B236" s="28" t="s">
        <v>298</v>
      </c>
      <c r="C236" s="102" t="s">
        <v>299</v>
      </c>
      <c r="D236" s="29"/>
      <c r="E236" s="103">
        <f>E238+E237</f>
        <v>0</v>
      </c>
      <c r="F236" s="103">
        <f>F238+F237</f>
        <v>0</v>
      </c>
      <c r="G236" s="103">
        <f>G238+G237</f>
        <v>0</v>
      </c>
    </row>
    <row r="237" spans="1:7" ht="31.5" hidden="1" outlineLevel="1">
      <c r="A237" s="16"/>
      <c r="B237" s="28" t="s">
        <v>101</v>
      </c>
      <c r="C237" s="102" t="s">
        <v>299</v>
      </c>
      <c r="D237" s="29">
        <v>200</v>
      </c>
      <c r="E237" s="103">
        <f>'вед прил 7'!H468</f>
        <v>0</v>
      </c>
      <c r="F237" s="103">
        <f>'вед прил 7'!I468</f>
        <v>0</v>
      </c>
      <c r="G237" s="103">
        <f>'вед прил 7'!J468</f>
        <v>0</v>
      </c>
    </row>
    <row r="238" spans="1:7" ht="31.5" hidden="1" outlineLevel="1">
      <c r="A238" s="16"/>
      <c r="B238" s="28" t="s">
        <v>130</v>
      </c>
      <c r="C238" s="102" t="s">
        <v>299</v>
      </c>
      <c r="D238" s="29">
        <v>400</v>
      </c>
      <c r="E238" s="103">
        <f>'вед прил 7'!H469</f>
        <v>0</v>
      </c>
      <c r="F238" s="103">
        <f>'вед прил 7'!I469</f>
        <v>0</v>
      </c>
      <c r="G238" s="103">
        <f>'вед прил 7'!J469</f>
        <v>0</v>
      </c>
    </row>
    <row r="239" spans="1:7" ht="31.5" collapsed="1">
      <c r="A239" s="182"/>
      <c r="B239" s="211" t="s">
        <v>300</v>
      </c>
      <c r="C239" s="223" t="s">
        <v>301</v>
      </c>
      <c r="D239" s="188"/>
      <c r="E239" s="226">
        <f t="shared" ref="E239:G240" si="31">E240</f>
        <v>200</v>
      </c>
      <c r="F239" s="226">
        <f t="shared" si="31"/>
        <v>200</v>
      </c>
      <c r="G239" s="226">
        <f t="shared" si="31"/>
        <v>200</v>
      </c>
    </row>
    <row r="240" spans="1:7">
      <c r="A240" s="182"/>
      <c r="B240" s="211" t="s">
        <v>279</v>
      </c>
      <c r="C240" s="223" t="s">
        <v>302</v>
      </c>
      <c r="D240" s="188"/>
      <c r="E240" s="226">
        <f t="shared" si="31"/>
        <v>200</v>
      </c>
      <c r="F240" s="226">
        <f t="shared" si="31"/>
        <v>200</v>
      </c>
      <c r="G240" s="226">
        <f t="shared" si="31"/>
        <v>200</v>
      </c>
    </row>
    <row r="241" spans="1:7" hidden="1">
      <c r="A241" s="182"/>
      <c r="B241" s="211" t="s">
        <v>303</v>
      </c>
      <c r="C241" s="189" t="s">
        <v>304</v>
      </c>
      <c r="D241" s="188"/>
      <c r="E241" s="190">
        <f>E242+E243</f>
        <v>200</v>
      </c>
      <c r="F241" s="190">
        <f>F242+F243</f>
        <v>200</v>
      </c>
      <c r="G241" s="190">
        <f>G242+G243</f>
        <v>200</v>
      </c>
    </row>
    <row r="242" spans="1:7" ht="63" hidden="1">
      <c r="A242" s="182"/>
      <c r="B242" s="188" t="s">
        <v>113</v>
      </c>
      <c r="C242" s="189" t="s">
        <v>304</v>
      </c>
      <c r="D242" s="188">
        <v>100</v>
      </c>
      <c r="E242" s="190">
        <f>'вед прил 7'!H1124</f>
        <v>82.3</v>
      </c>
      <c r="F242" s="190">
        <f>'вед прил 7'!I1124</f>
        <v>82.3</v>
      </c>
      <c r="G242" s="190">
        <f>'вед прил 7'!J1124</f>
        <v>82.3</v>
      </c>
    </row>
    <row r="243" spans="1:7" ht="31.5" hidden="1">
      <c r="A243" s="182"/>
      <c r="B243" s="188" t="s">
        <v>101</v>
      </c>
      <c r="C243" s="189" t="s">
        <v>304</v>
      </c>
      <c r="D243" s="188">
        <v>200</v>
      </c>
      <c r="E243" s="190">
        <f>'вед прил 7'!H1125</f>
        <v>117.7</v>
      </c>
      <c r="F243" s="190">
        <f>'вед прил 7'!I1125</f>
        <v>117.7</v>
      </c>
      <c r="G243" s="190">
        <f>'вед прил 7'!J1125</f>
        <v>117.7</v>
      </c>
    </row>
    <row r="244" spans="1:7" ht="31.5">
      <c r="A244" s="182"/>
      <c r="B244" s="211" t="s">
        <v>945</v>
      </c>
      <c r="C244" s="223" t="s">
        <v>943</v>
      </c>
      <c r="D244" s="188"/>
      <c r="E244" s="226">
        <f t="shared" ref="E244:G246" si="32">E245</f>
        <v>0</v>
      </c>
      <c r="F244" s="226">
        <f t="shared" si="32"/>
        <v>70999.199999999997</v>
      </c>
      <c r="G244" s="226">
        <f t="shared" si="32"/>
        <v>0</v>
      </c>
    </row>
    <row r="245" spans="1:7" ht="31.5">
      <c r="A245" s="182"/>
      <c r="B245" s="211" t="s">
        <v>946</v>
      </c>
      <c r="C245" s="223" t="s">
        <v>944</v>
      </c>
      <c r="D245" s="188"/>
      <c r="E245" s="226">
        <f t="shared" si="32"/>
        <v>0</v>
      </c>
      <c r="F245" s="226">
        <f t="shared" si="32"/>
        <v>70999.199999999997</v>
      </c>
      <c r="G245" s="226">
        <f t="shared" si="32"/>
        <v>0</v>
      </c>
    </row>
    <row r="246" spans="1:7" ht="78.75" hidden="1">
      <c r="A246" s="182"/>
      <c r="B246" s="211" t="s">
        <v>947</v>
      </c>
      <c r="C246" s="189" t="s">
        <v>948</v>
      </c>
      <c r="D246" s="188"/>
      <c r="E246" s="190">
        <f>E247</f>
        <v>0</v>
      </c>
      <c r="F246" s="190">
        <f t="shared" si="32"/>
        <v>70999.199999999997</v>
      </c>
      <c r="G246" s="190">
        <f t="shared" si="32"/>
        <v>0</v>
      </c>
    </row>
    <row r="247" spans="1:7" ht="31.5" hidden="1">
      <c r="A247" s="182"/>
      <c r="B247" s="188" t="s">
        <v>88</v>
      </c>
      <c r="C247" s="189" t="s">
        <v>948</v>
      </c>
      <c r="D247" s="188">
        <v>600</v>
      </c>
      <c r="E247" s="190">
        <f>'вед прил 7'!H842</f>
        <v>0</v>
      </c>
      <c r="F247" s="190">
        <f>'вед прил 7'!I842</f>
        <v>70999.199999999997</v>
      </c>
      <c r="G247" s="190">
        <f>'вед прил 7'!J842</f>
        <v>0</v>
      </c>
    </row>
    <row r="248" spans="1:7" ht="55.15" customHeight="1">
      <c r="A248" s="184">
        <v>5</v>
      </c>
      <c r="B248" s="210" t="s">
        <v>939</v>
      </c>
      <c r="C248" s="222" t="s">
        <v>305</v>
      </c>
      <c r="D248" s="187"/>
      <c r="E248" s="234">
        <f t="shared" ref="E248:G248" si="33">E249</f>
        <v>141698.80000000002</v>
      </c>
      <c r="F248" s="234">
        <f t="shared" si="33"/>
        <v>67168</v>
      </c>
      <c r="G248" s="234">
        <f t="shared" si="33"/>
        <v>88025.600000000006</v>
      </c>
    </row>
    <row r="249" spans="1:7" ht="47.25">
      <c r="A249" s="182"/>
      <c r="B249" s="211" t="s">
        <v>940</v>
      </c>
      <c r="C249" s="235" t="s">
        <v>306</v>
      </c>
      <c r="D249" s="188"/>
      <c r="E249" s="226">
        <f>E250+E256</f>
        <v>141698.80000000002</v>
      </c>
      <c r="F249" s="226">
        <f>F250+F256</f>
        <v>67168</v>
      </c>
      <c r="G249" s="226">
        <f>G250+G256</f>
        <v>88025.600000000006</v>
      </c>
    </row>
    <row r="250" spans="1:7" ht="63">
      <c r="A250" s="182"/>
      <c r="B250" s="212" t="s">
        <v>307</v>
      </c>
      <c r="C250" s="223" t="s">
        <v>308</v>
      </c>
      <c r="D250" s="188"/>
      <c r="E250" s="226">
        <f>E251+E254</f>
        <v>141648.80000000002</v>
      </c>
      <c r="F250" s="226">
        <f>F251+F254</f>
        <v>67118</v>
      </c>
      <c r="G250" s="226">
        <f>G251+G254</f>
        <v>87975.6</v>
      </c>
    </row>
    <row r="251" spans="1:7" hidden="1">
      <c r="A251" s="182"/>
      <c r="B251" s="211" t="s">
        <v>309</v>
      </c>
      <c r="C251" s="189" t="s">
        <v>310</v>
      </c>
      <c r="D251" s="188"/>
      <c r="E251" s="190">
        <f>E252+E253</f>
        <v>190</v>
      </c>
      <c r="F251" s="190">
        <f>F252+F253</f>
        <v>120</v>
      </c>
      <c r="G251" s="190">
        <f>G252+G253</f>
        <v>120</v>
      </c>
    </row>
    <row r="252" spans="1:7" ht="31.5" hidden="1">
      <c r="A252" s="182"/>
      <c r="B252" s="188" t="s">
        <v>101</v>
      </c>
      <c r="C252" s="189" t="s">
        <v>310</v>
      </c>
      <c r="D252" s="188">
        <v>200</v>
      </c>
      <c r="E252" s="190">
        <f>'вед прил 7'!H221+'вед прил 7'!H65</f>
        <v>120</v>
      </c>
      <c r="F252" s="190">
        <f>'вед прил 7'!I221+'вед прил 7'!I65</f>
        <v>120</v>
      </c>
      <c r="G252" s="190">
        <f>'вед прил 7'!J221+'вед прил 7'!J65</f>
        <v>120</v>
      </c>
    </row>
    <row r="253" spans="1:7" ht="31.5" hidden="1">
      <c r="A253" s="182"/>
      <c r="B253" s="188" t="s">
        <v>88</v>
      </c>
      <c r="C253" s="189" t="s">
        <v>310</v>
      </c>
      <c r="D253" s="188">
        <v>600</v>
      </c>
      <c r="E253" s="190">
        <f>'вед прил 7'!H656+'вед прил 7'!H739+'вед прил 7'!H789+'вед прил 7'!H847+'вед прил 7'!H990+'вед прил 7'!H870+'вед прил 7'!H1063+'вед прил 7'!H915</f>
        <v>70</v>
      </c>
      <c r="F253" s="190">
        <f>'вед прил 7'!I656+'вед прил 7'!I739+'вед прил 7'!I789+'вед прил 7'!I847+'вед прил 7'!I990+'вед прил 7'!I870+'вед прил 7'!I1063</f>
        <v>0</v>
      </c>
      <c r="G253" s="190">
        <f>'вед прил 7'!J656+'вед прил 7'!J739+'вед прил 7'!J789+'вед прил 7'!J847+'вед прил 7'!J990+'вед прил 7'!J870+'вед прил 7'!J1063</f>
        <v>0</v>
      </c>
    </row>
    <row r="254" spans="1:7" hidden="1">
      <c r="A254" s="182"/>
      <c r="B254" s="214" t="s">
        <v>311</v>
      </c>
      <c r="C254" s="189" t="s">
        <v>312</v>
      </c>
      <c r="D254" s="188"/>
      <c r="E254" s="190">
        <f>E255</f>
        <v>141458.80000000002</v>
      </c>
      <c r="F254" s="190">
        <f>F255</f>
        <v>66998</v>
      </c>
      <c r="G254" s="190">
        <f>G255</f>
        <v>87855.6</v>
      </c>
    </row>
    <row r="255" spans="1:7" ht="31.5" hidden="1">
      <c r="A255" s="182"/>
      <c r="B255" s="188" t="s">
        <v>88</v>
      </c>
      <c r="C255" s="189" t="s">
        <v>312</v>
      </c>
      <c r="D255" s="188">
        <v>600</v>
      </c>
      <c r="E255" s="190">
        <f>'вед прил 7'!H658+'вед прил 7'!H741+'вед прил 7'!H791+'вед прил 7'!H872+'вед прил 7'!H849+'вед прил 7'!H1065</f>
        <v>141458.80000000002</v>
      </c>
      <c r="F255" s="190">
        <f>'вед прил 7'!I658+'вед прил 7'!I741+'вед прил 7'!I791+'вед прил 7'!I872+'вед прил 7'!I849+'вед прил 7'!I1065</f>
        <v>66998</v>
      </c>
      <c r="G255" s="190">
        <f>'вед прил 7'!J658+'вед прил 7'!J741+'вед прил 7'!J791+'вед прил 7'!J872+'вед прил 7'!J849+'вед прил 7'!J1065</f>
        <v>87855.6</v>
      </c>
    </row>
    <row r="256" spans="1:7" ht="31.5">
      <c r="A256" s="182"/>
      <c r="B256" s="211" t="s">
        <v>313</v>
      </c>
      <c r="C256" s="223" t="s">
        <v>314</v>
      </c>
      <c r="D256" s="188"/>
      <c r="E256" s="226">
        <f t="shared" ref="E256:G257" si="34">E257</f>
        <v>50</v>
      </c>
      <c r="F256" s="226">
        <f t="shared" si="34"/>
        <v>50</v>
      </c>
      <c r="G256" s="226">
        <f t="shared" si="34"/>
        <v>50</v>
      </c>
    </row>
    <row r="257" spans="1:7" ht="31.5" hidden="1">
      <c r="A257" s="182"/>
      <c r="B257" s="211" t="s">
        <v>315</v>
      </c>
      <c r="C257" s="189" t="s">
        <v>316</v>
      </c>
      <c r="D257" s="188"/>
      <c r="E257" s="190">
        <f t="shared" si="34"/>
        <v>50</v>
      </c>
      <c r="F257" s="190">
        <f t="shared" si="34"/>
        <v>50</v>
      </c>
      <c r="G257" s="190">
        <f t="shared" si="34"/>
        <v>50</v>
      </c>
    </row>
    <row r="258" spans="1:7" ht="31.5" hidden="1">
      <c r="A258" s="182"/>
      <c r="B258" s="188" t="s">
        <v>101</v>
      </c>
      <c r="C258" s="189" t="s">
        <v>316</v>
      </c>
      <c r="D258" s="188">
        <v>200</v>
      </c>
      <c r="E258" s="190">
        <f>'вед прил 7'!H224</f>
        <v>50</v>
      </c>
      <c r="F258" s="190">
        <f>'вед прил 7'!I224</f>
        <v>50</v>
      </c>
      <c r="G258" s="190">
        <f>'вед прил 7'!J224</f>
        <v>50</v>
      </c>
    </row>
    <row r="259" spans="1:7">
      <c r="A259" s="184">
        <v>6</v>
      </c>
      <c r="B259" s="210" t="s">
        <v>905</v>
      </c>
      <c r="C259" s="222" t="s">
        <v>906</v>
      </c>
      <c r="D259" s="187"/>
      <c r="E259" s="236">
        <f>E260+E274+E285+E300+E319</f>
        <v>275663.3</v>
      </c>
      <c r="F259" s="236">
        <f t="shared" ref="F259:G259" si="35">F260+F274+F285+F300+F319</f>
        <v>188375.2</v>
      </c>
      <c r="G259" s="236">
        <f t="shared" si="35"/>
        <v>188657.2</v>
      </c>
    </row>
    <row r="260" spans="1:7" ht="31.5">
      <c r="A260" s="182"/>
      <c r="B260" s="211" t="s">
        <v>317</v>
      </c>
      <c r="C260" s="223" t="s">
        <v>318</v>
      </c>
      <c r="D260" s="188"/>
      <c r="E260" s="226">
        <f>E261</f>
        <v>21768.5</v>
      </c>
      <c r="F260" s="226">
        <f>F261</f>
        <v>23598.600000000002</v>
      </c>
      <c r="G260" s="226">
        <f>G261</f>
        <v>23759.599999999999</v>
      </c>
    </row>
    <row r="261" spans="1:7">
      <c r="A261" s="182"/>
      <c r="B261" s="212" t="s">
        <v>319</v>
      </c>
      <c r="C261" s="223" t="s">
        <v>320</v>
      </c>
      <c r="D261" s="188"/>
      <c r="E261" s="226">
        <f>E262+E272+E270+E264+E266+E268</f>
        <v>21768.5</v>
      </c>
      <c r="F261" s="226">
        <f>F262+F272+F270+F264+F266+F268</f>
        <v>23598.600000000002</v>
      </c>
      <c r="G261" s="226">
        <f>G262+G272+G270+G264+G266+G268</f>
        <v>23759.599999999999</v>
      </c>
    </row>
    <row r="262" spans="1:7" ht="31.5" hidden="1">
      <c r="A262" s="182"/>
      <c r="B262" s="211" t="s">
        <v>187</v>
      </c>
      <c r="C262" s="189" t="s">
        <v>321</v>
      </c>
      <c r="D262" s="188"/>
      <c r="E262" s="190">
        <f>E263</f>
        <v>21120.9</v>
      </c>
      <c r="F262" s="190">
        <f>F263</f>
        <v>22434.9</v>
      </c>
      <c r="G262" s="190">
        <f>G263</f>
        <v>22464.1</v>
      </c>
    </row>
    <row r="263" spans="1:7" ht="31.5" hidden="1">
      <c r="A263" s="182"/>
      <c r="B263" s="188" t="s">
        <v>88</v>
      </c>
      <c r="C263" s="189" t="s">
        <v>321</v>
      </c>
      <c r="D263" s="188">
        <v>600</v>
      </c>
      <c r="E263" s="190">
        <f>'вед прил 7'!H920</f>
        <v>21120.9</v>
      </c>
      <c r="F263" s="190">
        <f>'вед прил 7'!I920</f>
        <v>22434.9</v>
      </c>
      <c r="G263" s="190">
        <f>'вед прил 7'!J920</f>
        <v>22464.1</v>
      </c>
    </row>
    <row r="264" spans="1:7" hidden="1">
      <c r="A264" s="182"/>
      <c r="B264" s="211" t="s">
        <v>86</v>
      </c>
      <c r="C264" s="196" t="s">
        <v>322</v>
      </c>
      <c r="D264" s="192"/>
      <c r="E264" s="190">
        <f>E265</f>
        <v>0</v>
      </c>
      <c r="F264" s="190">
        <f>F265</f>
        <v>500</v>
      </c>
      <c r="G264" s="190">
        <f>G265</f>
        <v>600</v>
      </c>
    </row>
    <row r="265" spans="1:7" ht="31.5" hidden="1">
      <c r="A265" s="182"/>
      <c r="B265" s="188" t="s">
        <v>88</v>
      </c>
      <c r="C265" s="196" t="s">
        <v>322</v>
      </c>
      <c r="D265" s="192">
        <v>600</v>
      </c>
      <c r="E265" s="190">
        <f>'вед прил 7'!H922</f>
        <v>0</v>
      </c>
      <c r="F265" s="190">
        <f>'вед прил 7'!I922</f>
        <v>500</v>
      </c>
      <c r="G265" s="190">
        <f>'вед прил 7'!J922</f>
        <v>600</v>
      </c>
    </row>
    <row r="266" spans="1:7" hidden="1" outlineLevel="1">
      <c r="A266" s="16"/>
      <c r="B266" s="28" t="s">
        <v>89</v>
      </c>
      <c r="C266" s="53" t="s">
        <v>323</v>
      </c>
      <c r="D266" s="32"/>
      <c r="E266" s="103">
        <f>E267</f>
        <v>0</v>
      </c>
      <c r="F266" s="103">
        <f>F267</f>
        <v>0</v>
      </c>
      <c r="G266" s="103">
        <f>G267</f>
        <v>0</v>
      </c>
    </row>
    <row r="267" spans="1:7" ht="31.5" hidden="1" outlineLevel="1">
      <c r="A267" s="16"/>
      <c r="B267" s="28" t="s">
        <v>88</v>
      </c>
      <c r="C267" s="53" t="s">
        <v>323</v>
      </c>
      <c r="D267" s="32">
        <v>600</v>
      </c>
      <c r="E267" s="103">
        <f>'вед прил 7'!H924</f>
        <v>0</v>
      </c>
      <c r="F267" s="103">
        <f>'вед прил 7'!I924</f>
        <v>0</v>
      </c>
      <c r="G267" s="103">
        <f>'вед прил 7'!J924</f>
        <v>0</v>
      </c>
    </row>
    <row r="268" spans="1:7" ht="31.5" hidden="1" collapsed="1">
      <c r="A268" s="182"/>
      <c r="B268" s="211" t="s">
        <v>104</v>
      </c>
      <c r="C268" s="196" t="s">
        <v>324</v>
      </c>
      <c r="D268" s="192"/>
      <c r="E268" s="190">
        <f>E269</f>
        <v>50</v>
      </c>
      <c r="F268" s="190">
        <f>F269</f>
        <v>50</v>
      </c>
      <c r="G268" s="190">
        <f>G269</f>
        <v>50</v>
      </c>
    </row>
    <row r="269" spans="1:7" ht="31.5" hidden="1">
      <c r="A269" s="182"/>
      <c r="B269" s="188" t="s">
        <v>88</v>
      </c>
      <c r="C269" s="196" t="s">
        <v>324</v>
      </c>
      <c r="D269" s="192">
        <v>600</v>
      </c>
      <c r="E269" s="190">
        <f>'вед прил 7'!H926</f>
        <v>50</v>
      </c>
      <c r="F269" s="190">
        <f>'вед прил 7'!I926</f>
        <v>50</v>
      </c>
      <c r="G269" s="190">
        <f>'вед прил 7'!J926</f>
        <v>50</v>
      </c>
    </row>
    <row r="270" spans="1:7" ht="31.5" hidden="1" outlineLevel="1">
      <c r="A270" s="16"/>
      <c r="B270" s="28" t="str">
        <f>'вед прил 7'!B927</f>
        <v>Дополнительная помощь местным бюджетам для решения социально значимых вопросов местного значения</v>
      </c>
      <c r="C270" s="31" t="str">
        <f>'вед прил 7'!F927</f>
        <v>08 2 01 62980</v>
      </c>
      <c r="D270" s="32"/>
      <c r="E270" s="103">
        <f>E271</f>
        <v>0</v>
      </c>
      <c r="F270" s="103">
        <f t="shared" ref="F270:G270" si="36">F271</f>
        <v>0</v>
      </c>
      <c r="G270" s="103">
        <f t="shared" si="36"/>
        <v>0</v>
      </c>
    </row>
    <row r="271" spans="1:7" ht="31.5" hidden="1" outlineLevel="1">
      <c r="A271" s="16"/>
      <c r="B271" s="28" t="str">
        <f>'вед прил 7'!B928</f>
        <v>Предоставление субсидий бюджетным, автономным учреждениям и иным некоммерческим организациям</v>
      </c>
      <c r="C271" s="31" t="str">
        <f>'вед прил 7'!F928</f>
        <v>08 2 01 62980</v>
      </c>
      <c r="D271" s="32">
        <f>'вед прил 7'!G928</f>
        <v>600</v>
      </c>
      <c r="E271" s="103">
        <f>'вед прил 7'!H928</f>
        <v>0</v>
      </c>
      <c r="F271" s="103">
        <f>'вед прил 7'!I928</f>
        <v>0</v>
      </c>
      <c r="G271" s="103">
        <f>'вед прил 7'!J928</f>
        <v>0</v>
      </c>
    </row>
    <row r="272" spans="1:7" hidden="1" collapsed="1">
      <c r="A272" s="182"/>
      <c r="B272" s="211" t="s">
        <v>325</v>
      </c>
      <c r="C272" s="189" t="s">
        <v>326</v>
      </c>
      <c r="D272" s="188"/>
      <c r="E272" s="190">
        <f>E273</f>
        <v>597.6</v>
      </c>
      <c r="F272" s="190">
        <f>F273</f>
        <v>613.70000000000005</v>
      </c>
      <c r="G272" s="190">
        <f>G273</f>
        <v>645.5</v>
      </c>
    </row>
    <row r="273" spans="1:7" ht="31.5" hidden="1">
      <c r="A273" s="182"/>
      <c r="B273" s="188" t="s">
        <v>88</v>
      </c>
      <c r="C273" s="189" t="s">
        <v>326</v>
      </c>
      <c r="D273" s="188">
        <v>600</v>
      </c>
      <c r="E273" s="190">
        <f>'вед прил 7'!H930</f>
        <v>597.6</v>
      </c>
      <c r="F273" s="190">
        <f>'вед прил 7'!I930</f>
        <v>613.70000000000005</v>
      </c>
      <c r="G273" s="190">
        <f>'вед прил 7'!J930</f>
        <v>645.5</v>
      </c>
    </row>
    <row r="274" spans="1:7" ht="31.5">
      <c r="A274" s="182"/>
      <c r="B274" s="211" t="s">
        <v>327</v>
      </c>
      <c r="C274" s="223" t="s">
        <v>328</v>
      </c>
      <c r="D274" s="188"/>
      <c r="E274" s="226">
        <f t="shared" ref="E274:E278" si="37">E275</f>
        <v>18637.8</v>
      </c>
      <c r="F274" s="226">
        <f t="shared" ref="F274:F278" si="38">F275</f>
        <v>18550.5</v>
      </c>
      <c r="G274" s="226">
        <f t="shared" ref="G274:G278" si="39">G275</f>
        <v>18564.2</v>
      </c>
    </row>
    <row r="275" spans="1:7" ht="31.5">
      <c r="A275" s="182"/>
      <c r="B275" s="212" t="s">
        <v>329</v>
      </c>
      <c r="C275" s="223" t="s">
        <v>330</v>
      </c>
      <c r="D275" s="188"/>
      <c r="E275" s="226">
        <f>E276+E282+E278+E280</f>
        <v>18637.8</v>
      </c>
      <c r="F275" s="226">
        <f>F276+F282+F278+F280</f>
        <v>18550.5</v>
      </c>
      <c r="G275" s="226">
        <f>G276+G282+G278+G280</f>
        <v>18564.2</v>
      </c>
    </row>
    <row r="276" spans="1:7" ht="31.5" hidden="1">
      <c r="A276" s="182"/>
      <c r="B276" s="211" t="s">
        <v>187</v>
      </c>
      <c r="C276" s="189" t="s">
        <v>331</v>
      </c>
      <c r="D276" s="188"/>
      <c r="E276" s="190">
        <f t="shared" si="37"/>
        <v>10557.8</v>
      </c>
      <c r="F276" s="190">
        <f t="shared" si="38"/>
        <v>10500.5</v>
      </c>
      <c r="G276" s="190">
        <f t="shared" si="39"/>
        <v>10564.2</v>
      </c>
    </row>
    <row r="277" spans="1:7" ht="31.5" hidden="1">
      <c r="A277" s="182"/>
      <c r="B277" s="188" t="s">
        <v>88</v>
      </c>
      <c r="C277" s="189" t="s">
        <v>331</v>
      </c>
      <c r="D277" s="188">
        <v>600</v>
      </c>
      <c r="E277" s="190">
        <f>'вед прил 7'!H956</f>
        <v>10557.8</v>
      </c>
      <c r="F277" s="190">
        <f>'вед прил 7'!I956</f>
        <v>10500.5</v>
      </c>
      <c r="G277" s="190">
        <f>'вед прил 7'!J956</f>
        <v>10564.2</v>
      </c>
    </row>
    <row r="278" spans="1:7" hidden="1">
      <c r="A278" s="182"/>
      <c r="B278" s="211" t="s">
        <v>86</v>
      </c>
      <c r="C278" s="196" t="s">
        <v>332</v>
      </c>
      <c r="D278" s="192"/>
      <c r="E278" s="190">
        <f t="shared" si="37"/>
        <v>80</v>
      </c>
      <c r="F278" s="190">
        <f t="shared" si="38"/>
        <v>50</v>
      </c>
      <c r="G278" s="190">
        <f t="shared" si="39"/>
        <v>0</v>
      </c>
    </row>
    <row r="279" spans="1:7" ht="31.5" hidden="1">
      <c r="A279" s="182"/>
      <c r="B279" s="188" t="s">
        <v>88</v>
      </c>
      <c r="C279" s="196" t="s">
        <v>332</v>
      </c>
      <c r="D279" s="192">
        <v>600</v>
      </c>
      <c r="E279" s="190">
        <f>'вед прил 7'!H958</f>
        <v>80</v>
      </c>
      <c r="F279" s="190">
        <f>'вед прил 7'!I958</f>
        <v>50</v>
      </c>
      <c r="G279" s="190">
        <f>'вед прил 7'!J958</f>
        <v>0</v>
      </c>
    </row>
    <row r="280" spans="1:7" hidden="1" outlineLevel="1">
      <c r="A280" s="16"/>
      <c r="B280" s="28" t="s">
        <v>89</v>
      </c>
      <c r="C280" s="53" t="s">
        <v>333</v>
      </c>
      <c r="D280" s="32"/>
      <c r="E280" s="103">
        <f t="shared" ref="E280:G280" si="40">E281</f>
        <v>0</v>
      </c>
      <c r="F280" s="103">
        <f t="shared" si="40"/>
        <v>0</v>
      </c>
      <c r="G280" s="103">
        <f t="shared" si="40"/>
        <v>0</v>
      </c>
    </row>
    <row r="281" spans="1:7" ht="31.5" hidden="1" outlineLevel="1">
      <c r="A281" s="16"/>
      <c r="B281" s="28" t="s">
        <v>88</v>
      </c>
      <c r="C281" s="53" t="s">
        <v>333</v>
      </c>
      <c r="D281" s="32">
        <v>600</v>
      </c>
      <c r="E281" s="103">
        <f>'вед прил 7'!H960</f>
        <v>0</v>
      </c>
      <c r="F281" s="103">
        <f>'вед прил 7'!I960</f>
        <v>0</v>
      </c>
      <c r="G281" s="103">
        <f>'вед прил 7'!J960</f>
        <v>0</v>
      </c>
    </row>
    <row r="282" spans="1:7" hidden="1" collapsed="1">
      <c r="A282" s="182"/>
      <c r="B282" s="211" t="s">
        <v>334</v>
      </c>
      <c r="C282" s="189" t="s">
        <v>335</v>
      </c>
      <c r="D282" s="188"/>
      <c r="E282" s="190">
        <f>E284+E283</f>
        <v>8000</v>
      </c>
      <c r="F282" s="190">
        <f>F284+F283</f>
        <v>8000</v>
      </c>
      <c r="G282" s="190">
        <f>G284+G283</f>
        <v>8000</v>
      </c>
    </row>
    <row r="283" spans="1:7" hidden="1" outlineLevel="1">
      <c r="A283" s="16"/>
      <c r="B283" s="37" t="s">
        <v>110</v>
      </c>
      <c r="C283" s="102" t="s">
        <v>335</v>
      </c>
      <c r="D283" s="29">
        <v>300</v>
      </c>
      <c r="E283" s="103">
        <f>'вед прил 7'!H962</f>
        <v>0</v>
      </c>
      <c r="F283" s="103">
        <f>'вед прил 7'!I962</f>
        <v>0</v>
      </c>
      <c r="G283" s="103">
        <f>'вед прил 7'!J962</f>
        <v>0</v>
      </c>
    </row>
    <row r="284" spans="1:7" ht="31.5" hidden="1" collapsed="1">
      <c r="A284" s="182"/>
      <c r="B284" s="188" t="s">
        <v>88</v>
      </c>
      <c r="C284" s="189" t="s">
        <v>335</v>
      </c>
      <c r="D284" s="188">
        <v>600</v>
      </c>
      <c r="E284" s="190">
        <f>'вед прил 7'!H963</f>
        <v>8000</v>
      </c>
      <c r="F284" s="190">
        <f>'вед прил 7'!I963</f>
        <v>8000</v>
      </c>
      <c r="G284" s="190">
        <f>'вед прил 7'!J963</f>
        <v>8000</v>
      </c>
    </row>
    <row r="285" spans="1:7">
      <c r="A285" s="182"/>
      <c r="B285" s="211" t="s">
        <v>336</v>
      </c>
      <c r="C285" s="223" t="s">
        <v>337</v>
      </c>
      <c r="D285" s="188"/>
      <c r="E285" s="226">
        <f>E286+E289</f>
        <v>12507.2</v>
      </c>
      <c r="F285" s="226">
        <f>F286+F289</f>
        <v>12278.4</v>
      </c>
      <c r="G285" s="226">
        <f>G286+G289</f>
        <v>12295.2</v>
      </c>
    </row>
    <row r="286" spans="1:7" ht="31.5">
      <c r="A286" s="182"/>
      <c r="B286" s="212" t="s">
        <v>338</v>
      </c>
      <c r="C286" s="223" t="s">
        <v>339</v>
      </c>
      <c r="D286" s="188"/>
      <c r="E286" s="226">
        <f>E287+E298+E292+E294+E296</f>
        <v>12507.2</v>
      </c>
      <c r="F286" s="226">
        <f>F287+F298+F292+F294+F296</f>
        <v>12278.4</v>
      </c>
      <c r="G286" s="226">
        <f>G287+G298+G292+G294+G296</f>
        <v>12295.2</v>
      </c>
    </row>
    <row r="287" spans="1:7" ht="31.5" hidden="1">
      <c r="A287" s="182"/>
      <c r="B287" s="212" t="s">
        <v>340</v>
      </c>
      <c r="C287" s="189" t="s">
        <v>341</v>
      </c>
      <c r="D287" s="188"/>
      <c r="E287" s="190">
        <f>E288</f>
        <v>12357.2</v>
      </c>
      <c r="F287" s="190">
        <f>F288</f>
        <v>12128.4</v>
      </c>
      <c r="G287" s="190">
        <f>G288</f>
        <v>12145.2</v>
      </c>
    </row>
    <row r="288" spans="1:7" ht="31.5" hidden="1">
      <c r="A288" s="182"/>
      <c r="B288" s="188" t="s">
        <v>88</v>
      </c>
      <c r="C288" s="189" t="s">
        <v>341</v>
      </c>
      <c r="D288" s="188">
        <v>600</v>
      </c>
      <c r="E288" s="190">
        <f>'вед прил 7'!H934</f>
        <v>12357.2</v>
      </c>
      <c r="F288" s="190">
        <f>'вед прил 7'!I934</f>
        <v>12128.4</v>
      </c>
      <c r="G288" s="190">
        <f>'вед прил 7'!J934</f>
        <v>12145.2</v>
      </c>
    </row>
    <row r="289" spans="1:7" hidden="1" outlineLevel="1">
      <c r="A289" s="16"/>
      <c r="B289" s="28" t="s">
        <v>342</v>
      </c>
      <c r="C289" s="237" t="s">
        <v>343</v>
      </c>
      <c r="D289" s="29"/>
      <c r="E289" s="228">
        <f t="shared" ref="E289:G290" si="41">E290</f>
        <v>0</v>
      </c>
      <c r="F289" s="228">
        <f t="shared" si="41"/>
        <v>0</v>
      </c>
      <c r="G289" s="228">
        <f t="shared" si="41"/>
        <v>0</v>
      </c>
    </row>
    <row r="290" spans="1:7" hidden="1" outlineLevel="1">
      <c r="A290" s="16"/>
      <c r="B290" s="28" t="s">
        <v>344</v>
      </c>
      <c r="C290" s="102" t="s">
        <v>345</v>
      </c>
      <c r="D290" s="29"/>
      <c r="E290" s="103">
        <f t="shared" si="41"/>
        <v>0</v>
      </c>
      <c r="F290" s="103">
        <f t="shared" si="41"/>
        <v>0</v>
      </c>
      <c r="G290" s="103">
        <f t="shared" si="41"/>
        <v>0</v>
      </c>
    </row>
    <row r="291" spans="1:7" ht="31.5" hidden="1" outlineLevel="1">
      <c r="A291" s="16"/>
      <c r="B291" s="28" t="s">
        <v>88</v>
      </c>
      <c r="C291" s="102" t="s">
        <v>345</v>
      </c>
      <c r="D291" s="29">
        <v>600</v>
      </c>
      <c r="E291" s="103">
        <f>'вед прил 7'!H945</f>
        <v>0</v>
      </c>
      <c r="F291" s="103">
        <f>'вед прил 7'!I945</f>
        <v>0</v>
      </c>
      <c r="G291" s="103">
        <f>'вед прил 7'!J945</f>
        <v>0</v>
      </c>
    </row>
    <row r="292" spans="1:7" hidden="1" collapsed="1">
      <c r="A292" s="182"/>
      <c r="B292" s="211" t="s">
        <v>86</v>
      </c>
      <c r="C292" s="196" t="s">
        <v>346</v>
      </c>
      <c r="D292" s="192"/>
      <c r="E292" s="190">
        <f t="shared" ref="E292:G292" si="42">E293</f>
        <v>100</v>
      </c>
      <c r="F292" s="190">
        <f t="shared" si="42"/>
        <v>100</v>
      </c>
      <c r="G292" s="190">
        <f t="shared" si="42"/>
        <v>100</v>
      </c>
    </row>
    <row r="293" spans="1:7" ht="31.5" hidden="1">
      <c r="A293" s="182"/>
      <c r="B293" s="188" t="s">
        <v>88</v>
      </c>
      <c r="C293" s="196" t="s">
        <v>346</v>
      </c>
      <c r="D293" s="192">
        <v>600</v>
      </c>
      <c r="E293" s="190">
        <f>'вед прил 7'!H936</f>
        <v>100</v>
      </c>
      <c r="F293" s="190">
        <f>'вед прил 7'!I936</f>
        <v>100</v>
      </c>
      <c r="G293" s="190">
        <f>'вед прил 7'!J936</f>
        <v>100</v>
      </c>
    </row>
    <row r="294" spans="1:7" hidden="1" outlineLevel="1">
      <c r="A294" s="16"/>
      <c r="B294" s="28" t="s">
        <v>89</v>
      </c>
      <c r="C294" s="53" t="s">
        <v>347</v>
      </c>
      <c r="D294" s="32"/>
      <c r="E294" s="103">
        <f t="shared" ref="E294:G294" si="43">E295</f>
        <v>0</v>
      </c>
      <c r="F294" s="103">
        <f t="shared" si="43"/>
        <v>0</v>
      </c>
      <c r="G294" s="103">
        <f t="shared" si="43"/>
        <v>0</v>
      </c>
    </row>
    <row r="295" spans="1:7" ht="31.5" hidden="1" outlineLevel="1">
      <c r="A295" s="16"/>
      <c r="B295" s="28" t="s">
        <v>88</v>
      </c>
      <c r="C295" s="53" t="s">
        <v>347</v>
      </c>
      <c r="D295" s="32">
        <v>600</v>
      </c>
      <c r="E295" s="103">
        <f>'вед прил 7'!H938</f>
        <v>0</v>
      </c>
      <c r="F295" s="103">
        <f>'вед прил 7'!I938</f>
        <v>0</v>
      </c>
      <c r="G295" s="103">
        <f>'вед прил 7'!J938</f>
        <v>0</v>
      </c>
    </row>
    <row r="296" spans="1:7" ht="31.5" hidden="1" collapsed="1">
      <c r="A296" s="182"/>
      <c r="B296" s="211" t="s">
        <v>104</v>
      </c>
      <c r="C296" s="196" t="s">
        <v>348</v>
      </c>
      <c r="D296" s="192"/>
      <c r="E296" s="190">
        <f t="shared" ref="E296:G296" si="44">E297</f>
        <v>50</v>
      </c>
      <c r="F296" s="190">
        <f t="shared" si="44"/>
        <v>50</v>
      </c>
      <c r="G296" s="190">
        <f t="shared" si="44"/>
        <v>50</v>
      </c>
    </row>
    <row r="297" spans="1:7" ht="31.5" hidden="1">
      <c r="A297" s="182"/>
      <c r="B297" s="188" t="s">
        <v>88</v>
      </c>
      <c r="C297" s="196" t="s">
        <v>348</v>
      </c>
      <c r="D297" s="192">
        <v>600</v>
      </c>
      <c r="E297" s="190">
        <f>'вед прил 7'!H940</f>
        <v>50</v>
      </c>
      <c r="F297" s="190">
        <f>'вед прил 7'!I940</f>
        <v>50</v>
      </c>
      <c r="G297" s="190">
        <f>'вед прил 7'!J940</f>
        <v>50</v>
      </c>
    </row>
    <row r="298" spans="1:7" ht="31.5" hidden="1" outlineLevel="1">
      <c r="A298" s="16"/>
      <c r="B298" s="28" t="s">
        <v>95</v>
      </c>
      <c r="C298" s="31" t="s">
        <v>349</v>
      </c>
      <c r="D298" s="29"/>
      <c r="E298" s="103">
        <f>E299</f>
        <v>0</v>
      </c>
      <c r="F298" s="103">
        <f t="shared" ref="F298:G298" si="45">F299</f>
        <v>0</v>
      </c>
      <c r="G298" s="103">
        <f t="shared" si="45"/>
        <v>0</v>
      </c>
    </row>
    <row r="299" spans="1:7" ht="31.5" hidden="1" outlineLevel="1">
      <c r="A299" s="16"/>
      <c r="B299" s="28" t="s">
        <v>88</v>
      </c>
      <c r="C299" s="31" t="str">
        <f>'вед прил 7'!F941</f>
        <v>08 4 01 62980</v>
      </c>
      <c r="D299" s="29">
        <v>600</v>
      </c>
      <c r="E299" s="103">
        <f>'вед прил 7'!H942</f>
        <v>0</v>
      </c>
      <c r="F299" s="103"/>
      <c r="G299" s="103"/>
    </row>
    <row r="300" spans="1:7" ht="47.25" collapsed="1">
      <c r="A300" s="182"/>
      <c r="B300" s="211" t="s">
        <v>350</v>
      </c>
      <c r="C300" s="223" t="s">
        <v>351</v>
      </c>
      <c r="D300" s="188"/>
      <c r="E300" s="226">
        <f>E301+E316</f>
        <v>217957.1</v>
      </c>
      <c r="F300" s="226">
        <f>F301+F316</f>
        <v>129155</v>
      </c>
      <c r="G300" s="226">
        <f>G301+G316</f>
        <v>129245.5</v>
      </c>
    </row>
    <row r="301" spans="1:7" ht="47.25">
      <c r="A301" s="182"/>
      <c r="B301" s="212" t="s">
        <v>352</v>
      </c>
      <c r="C301" s="223" t="s">
        <v>353</v>
      </c>
      <c r="D301" s="188"/>
      <c r="E301" s="226">
        <f>E302+E310+E314+E312+E304+E306+E308</f>
        <v>217957.1</v>
      </c>
      <c r="F301" s="226">
        <f>F302+F310+F314+F312+F304+F306+F308</f>
        <v>129155</v>
      </c>
      <c r="G301" s="226">
        <f>G302+G310+G314+G312+G304+G306+G308</f>
        <v>129245.5</v>
      </c>
    </row>
    <row r="302" spans="1:7" ht="31.5" hidden="1">
      <c r="A302" s="182"/>
      <c r="B302" s="211" t="s">
        <v>187</v>
      </c>
      <c r="C302" s="189" t="s">
        <v>354</v>
      </c>
      <c r="D302" s="188"/>
      <c r="E302" s="190">
        <f>E303</f>
        <v>122427.8</v>
      </c>
      <c r="F302" s="190">
        <f>F303</f>
        <v>128248.2</v>
      </c>
      <c r="G302" s="190">
        <f>G303</f>
        <v>128317</v>
      </c>
    </row>
    <row r="303" spans="1:7" ht="31.5" hidden="1">
      <c r="A303" s="182"/>
      <c r="B303" s="188" t="s">
        <v>88</v>
      </c>
      <c r="C303" s="189" t="s">
        <v>354</v>
      </c>
      <c r="D303" s="188">
        <v>600</v>
      </c>
      <c r="E303" s="190">
        <f>'вед прил 7'!H877</f>
        <v>122427.8</v>
      </c>
      <c r="F303" s="190">
        <f>'вед прил 7'!I877</f>
        <v>128248.2</v>
      </c>
      <c r="G303" s="190">
        <f>'вед прил 7'!J877</f>
        <v>128317</v>
      </c>
    </row>
    <row r="304" spans="1:7" hidden="1">
      <c r="A304" s="182"/>
      <c r="B304" s="211" t="s">
        <v>86</v>
      </c>
      <c r="C304" s="196" t="s">
        <v>355</v>
      </c>
      <c r="D304" s="192"/>
      <c r="E304" s="190">
        <f>E305</f>
        <v>300</v>
      </c>
      <c r="F304" s="190">
        <f>F305</f>
        <v>300</v>
      </c>
      <c r="G304" s="190">
        <f>G305</f>
        <v>300</v>
      </c>
    </row>
    <row r="305" spans="1:7" ht="31.5" hidden="1">
      <c r="A305" s="182"/>
      <c r="B305" s="188" t="s">
        <v>88</v>
      </c>
      <c r="C305" s="196" t="s">
        <v>355</v>
      </c>
      <c r="D305" s="192">
        <v>600</v>
      </c>
      <c r="E305" s="190">
        <f>'вед прил 7'!H879</f>
        <v>300</v>
      </c>
      <c r="F305" s="190">
        <f>'вед прил 7'!I879</f>
        <v>300</v>
      </c>
      <c r="G305" s="190">
        <f>'вед прил 7'!J879</f>
        <v>300</v>
      </c>
    </row>
    <row r="306" spans="1:7" hidden="1">
      <c r="A306" s="182"/>
      <c r="B306" s="211" t="s">
        <v>89</v>
      </c>
      <c r="C306" s="196" t="s">
        <v>356</v>
      </c>
      <c r="D306" s="192"/>
      <c r="E306" s="190">
        <f>E307</f>
        <v>1500</v>
      </c>
      <c r="F306" s="190">
        <f>F307</f>
        <v>0</v>
      </c>
      <c r="G306" s="190">
        <f>G307</f>
        <v>0</v>
      </c>
    </row>
    <row r="307" spans="1:7" ht="31.5" hidden="1">
      <c r="A307" s="182"/>
      <c r="B307" s="188" t="s">
        <v>88</v>
      </c>
      <c r="C307" s="196" t="s">
        <v>356</v>
      </c>
      <c r="D307" s="192">
        <v>600</v>
      </c>
      <c r="E307" s="190">
        <f>'вед прил 7'!H881</f>
        <v>1500</v>
      </c>
      <c r="F307" s="190">
        <f>'вед прил 7'!I924</f>
        <v>0</v>
      </c>
      <c r="G307" s="190">
        <f>'вед прил 7'!J924</f>
        <v>0</v>
      </c>
    </row>
    <row r="308" spans="1:7" ht="31.5" hidden="1">
      <c r="A308" s="182"/>
      <c r="B308" s="211" t="s">
        <v>104</v>
      </c>
      <c r="C308" s="196" t="s">
        <v>357</v>
      </c>
      <c r="D308" s="192"/>
      <c r="E308" s="190">
        <f>E309</f>
        <v>185</v>
      </c>
      <c r="F308" s="190">
        <f>F309</f>
        <v>65</v>
      </c>
      <c r="G308" s="190">
        <f>G309</f>
        <v>65</v>
      </c>
    </row>
    <row r="309" spans="1:7" ht="31.5" hidden="1">
      <c r="A309" s="182"/>
      <c r="B309" s="188" t="s">
        <v>88</v>
      </c>
      <c r="C309" s="196" t="s">
        <v>357</v>
      </c>
      <c r="D309" s="192">
        <v>600</v>
      </c>
      <c r="E309" s="190">
        <f>'вед прил 7'!H883</f>
        <v>185</v>
      </c>
      <c r="F309" s="190">
        <f>'вед прил 7'!I883</f>
        <v>65</v>
      </c>
      <c r="G309" s="190">
        <f>'вед прил 7'!J883</f>
        <v>65</v>
      </c>
    </row>
    <row r="310" spans="1:7" ht="110.25" hidden="1">
      <c r="A310" s="182"/>
      <c r="B310" s="211" t="s">
        <v>116</v>
      </c>
      <c r="C310" s="189" t="s">
        <v>358</v>
      </c>
      <c r="D310" s="188"/>
      <c r="E310" s="190">
        <f>E311</f>
        <v>521</v>
      </c>
      <c r="F310" s="190">
        <f>F311</f>
        <v>541.79999999999995</v>
      </c>
      <c r="G310" s="190">
        <f>G311</f>
        <v>563.5</v>
      </c>
    </row>
    <row r="311" spans="1:7" ht="31.5" hidden="1">
      <c r="A311" s="182"/>
      <c r="B311" s="188" t="s">
        <v>88</v>
      </c>
      <c r="C311" s="189" t="s">
        <v>358</v>
      </c>
      <c r="D311" s="188">
        <v>600</v>
      </c>
      <c r="E311" s="190">
        <f>'вед прил 7'!H885</f>
        <v>521</v>
      </c>
      <c r="F311" s="190">
        <f>'вед прил 7'!I885</f>
        <v>541.79999999999995</v>
      </c>
      <c r="G311" s="190">
        <f>'вед прил 7'!J885</f>
        <v>563.5</v>
      </c>
    </row>
    <row r="312" spans="1:7" ht="110.25" hidden="1">
      <c r="A312" s="182"/>
      <c r="B312" s="211" t="s">
        <v>359</v>
      </c>
      <c r="C312" s="189" t="str">
        <f>'вед прил 7'!F888</f>
        <v>08 5 01 S0640</v>
      </c>
      <c r="D312" s="188"/>
      <c r="E312" s="190">
        <f>E313</f>
        <v>93023.3</v>
      </c>
      <c r="F312" s="190">
        <f t="shared" ref="F312:G312" si="46">F313</f>
        <v>0</v>
      </c>
      <c r="G312" s="190">
        <f t="shared" si="46"/>
        <v>0</v>
      </c>
    </row>
    <row r="313" spans="1:7" ht="31.5" hidden="1">
      <c r="A313" s="182"/>
      <c r="B313" s="188" t="s">
        <v>88</v>
      </c>
      <c r="C313" s="189" t="str">
        <f>'вед прил 7'!F889</f>
        <v>08 5 01 S0640</v>
      </c>
      <c r="D313" s="188">
        <f>'вед прил 7'!G889</f>
        <v>600</v>
      </c>
      <c r="E313" s="190">
        <f>'вед прил 7'!H889</f>
        <v>93023.3</v>
      </c>
      <c r="F313" s="190">
        <f>'вед прил 7'!I889</f>
        <v>0</v>
      </c>
      <c r="G313" s="190">
        <f>'вед прил 7'!J889</f>
        <v>0</v>
      </c>
    </row>
    <row r="314" spans="1:7" ht="31.5" hidden="1" outlineLevel="1">
      <c r="A314" s="16"/>
      <c r="B314" s="28" t="s">
        <v>95</v>
      </c>
      <c r="C314" s="31" t="s">
        <v>360</v>
      </c>
      <c r="D314" s="29"/>
      <c r="E314" s="103">
        <f>E315</f>
        <v>0</v>
      </c>
      <c r="F314" s="103">
        <f t="shared" ref="F314:G314" si="47">F315</f>
        <v>0</v>
      </c>
      <c r="G314" s="103">
        <f t="shared" si="47"/>
        <v>0</v>
      </c>
    </row>
    <row r="315" spans="1:7" ht="31.5" hidden="1" outlineLevel="1">
      <c r="A315" s="16"/>
      <c r="B315" s="28" t="s">
        <v>88</v>
      </c>
      <c r="C315" s="31" t="s">
        <v>360</v>
      </c>
      <c r="D315" s="29">
        <v>600</v>
      </c>
      <c r="E315" s="103">
        <f>'вед прил 7'!H887</f>
        <v>0</v>
      </c>
      <c r="F315" s="103">
        <f>'вед прил 7'!I887</f>
        <v>0</v>
      </c>
      <c r="G315" s="103">
        <f>'вед прил 7'!J887</f>
        <v>0</v>
      </c>
    </row>
    <row r="316" spans="1:7" hidden="1" outlineLevel="1">
      <c r="A316" s="16"/>
      <c r="B316" s="28" t="s">
        <v>342</v>
      </c>
      <c r="C316" s="227" t="s">
        <v>361</v>
      </c>
      <c r="D316" s="32"/>
      <c r="E316" s="228">
        <f t="shared" ref="E316:G317" si="48">E317</f>
        <v>0</v>
      </c>
      <c r="F316" s="228">
        <f t="shared" si="48"/>
        <v>0</v>
      </c>
      <c r="G316" s="228">
        <f t="shared" si="48"/>
        <v>0</v>
      </c>
    </row>
    <row r="317" spans="1:7" hidden="1" outlineLevel="1">
      <c r="A317" s="16"/>
      <c r="B317" s="28" t="s">
        <v>325</v>
      </c>
      <c r="C317" s="31" t="s">
        <v>362</v>
      </c>
      <c r="D317" s="32"/>
      <c r="E317" s="103">
        <f t="shared" si="48"/>
        <v>0</v>
      </c>
      <c r="F317" s="103">
        <f t="shared" si="48"/>
        <v>0</v>
      </c>
      <c r="G317" s="103">
        <f t="shared" si="48"/>
        <v>0</v>
      </c>
    </row>
    <row r="318" spans="1:7" ht="33.6" hidden="1" customHeight="1" outlineLevel="1">
      <c r="A318" s="16"/>
      <c r="B318" s="28" t="s">
        <v>88</v>
      </c>
      <c r="C318" s="31" t="s">
        <v>362</v>
      </c>
      <c r="D318" s="32">
        <v>600</v>
      </c>
      <c r="E318" s="103">
        <f>'вед прил 7'!H892</f>
        <v>0</v>
      </c>
      <c r="F318" s="103">
        <f>'вед прил 7'!I892</f>
        <v>0</v>
      </c>
      <c r="G318" s="103">
        <f>'вед прил 7'!J892</f>
        <v>0</v>
      </c>
    </row>
    <row r="319" spans="1:7" ht="25.15" customHeight="1" collapsed="1">
      <c r="A319" s="182"/>
      <c r="B319" s="211" t="s">
        <v>363</v>
      </c>
      <c r="C319" s="223" t="s">
        <v>364</v>
      </c>
      <c r="D319" s="188"/>
      <c r="E319" s="226">
        <f>E320+E325</f>
        <v>4792.7</v>
      </c>
      <c r="F319" s="226">
        <f t="shared" ref="F319:G319" si="49">F320+F325</f>
        <v>4792.7</v>
      </c>
      <c r="G319" s="226">
        <f t="shared" si="49"/>
        <v>4792.7</v>
      </c>
    </row>
    <row r="320" spans="1:7" ht="24.6" customHeight="1">
      <c r="A320" s="182"/>
      <c r="B320" s="211" t="s">
        <v>365</v>
      </c>
      <c r="C320" s="223" t="s">
        <v>366</v>
      </c>
      <c r="D320" s="188"/>
      <c r="E320" s="226">
        <f>E321+E328</f>
        <v>4542.7</v>
      </c>
      <c r="F320" s="226">
        <f t="shared" ref="F320:G320" si="50">F321+F328</f>
        <v>4542.7</v>
      </c>
      <c r="G320" s="226">
        <f t="shared" si="50"/>
        <v>4542.7</v>
      </c>
    </row>
    <row r="321" spans="1:7" ht="27.6" hidden="1" customHeight="1">
      <c r="A321" s="182"/>
      <c r="B321" s="211" t="s">
        <v>200</v>
      </c>
      <c r="C321" s="189" t="s">
        <v>367</v>
      </c>
      <c r="D321" s="188"/>
      <c r="E321" s="190">
        <f>E322+E323+E324</f>
        <v>4542.7</v>
      </c>
      <c r="F321" s="190">
        <f>F322+F323+F324</f>
        <v>4542.7</v>
      </c>
      <c r="G321" s="190">
        <f>G322+G323+G324</f>
        <v>4542.7</v>
      </c>
    </row>
    <row r="322" spans="1:7" ht="63" hidden="1">
      <c r="A322" s="182"/>
      <c r="B322" s="188" t="s">
        <v>113</v>
      </c>
      <c r="C322" s="189" t="s">
        <v>367</v>
      </c>
      <c r="D322" s="188">
        <v>100</v>
      </c>
      <c r="E322" s="190">
        <f>'вед прил 7'!H967</f>
        <v>4318</v>
      </c>
      <c r="F322" s="190">
        <f>'вед прил 7'!I967</f>
        <v>4318</v>
      </c>
      <c r="G322" s="190">
        <f>'вед прил 7'!J967</f>
        <v>4318</v>
      </c>
    </row>
    <row r="323" spans="1:7" ht="31.5" hidden="1">
      <c r="A323" s="182"/>
      <c r="B323" s="188" t="s">
        <v>101</v>
      </c>
      <c r="C323" s="189" t="s">
        <v>367</v>
      </c>
      <c r="D323" s="188">
        <v>200</v>
      </c>
      <c r="E323" s="190">
        <f>'вед прил 7'!H968</f>
        <v>224.7</v>
      </c>
      <c r="F323" s="190">
        <f>'вед прил 7'!I968</f>
        <v>224.7</v>
      </c>
      <c r="G323" s="190">
        <f>'вед прил 7'!J968</f>
        <v>224.7</v>
      </c>
    </row>
    <row r="324" spans="1:7" hidden="1" outlineLevel="1">
      <c r="A324" s="16"/>
      <c r="B324" s="28" t="s">
        <v>191</v>
      </c>
      <c r="C324" s="102" t="s">
        <v>367</v>
      </c>
      <c r="D324" s="29">
        <v>800</v>
      </c>
      <c r="E324" s="103">
        <f>'вед прил 7'!H969</f>
        <v>0</v>
      </c>
      <c r="F324" s="103">
        <f>'вед прил 7'!I969</f>
        <v>0</v>
      </c>
      <c r="G324" s="103">
        <f>'вед прил 7'!J969</f>
        <v>0</v>
      </c>
    </row>
    <row r="325" spans="1:7" ht="24.6" customHeight="1" collapsed="1">
      <c r="A325" s="182"/>
      <c r="B325" s="211" t="s">
        <v>368</v>
      </c>
      <c r="C325" s="223" t="s">
        <v>369</v>
      </c>
      <c r="D325" s="188"/>
      <c r="E325" s="226">
        <f>E326</f>
        <v>250</v>
      </c>
      <c r="F325" s="226">
        <f t="shared" ref="F325:G325" si="51">F326</f>
        <v>250</v>
      </c>
      <c r="G325" s="226">
        <f t="shared" si="51"/>
        <v>250</v>
      </c>
    </row>
    <row r="326" spans="1:7" ht="27.6" hidden="1" customHeight="1">
      <c r="A326" s="182"/>
      <c r="B326" s="211" t="s">
        <v>334</v>
      </c>
      <c r="C326" s="189" t="s">
        <v>370</v>
      </c>
      <c r="D326" s="188"/>
      <c r="E326" s="190">
        <f>E327+E328+E329</f>
        <v>250</v>
      </c>
      <c r="F326" s="190">
        <f>F327+F328+F329</f>
        <v>250</v>
      </c>
      <c r="G326" s="190">
        <f>G327+G328+G329</f>
        <v>250</v>
      </c>
    </row>
    <row r="327" spans="1:7" hidden="1">
      <c r="A327" s="182"/>
      <c r="B327" s="188" t="s">
        <v>110</v>
      </c>
      <c r="C327" s="189" t="s">
        <v>370</v>
      </c>
      <c r="D327" s="188">
        <v>300</v>
      </c>
      <c r="E327" s="190">
        <f>'вед прил 7'!H972</f>
        <v>250</v>
      </c>
      <c r="F327" s="190">
        <f>'вед прил 7'!I972</f>
        <v>250</v>
      </c>
      <c r="G327" s="190">
        <f>'вед прил 7'!J972</f>
        <v>250</v>
      </c>
    </row>
    <row r="328" spans="1:7" ht="110.25" hidden="1" outlineLevel="1">
      <c r="A328" s="16"/>
      <c r="B328" s="28" t="s">
        <v>202</v>
      </c>
      <c r="C328" s="31" t="s">
        <v>371</v>
      </c>
      <c r="D328" s="29"/>
      <c r="E328" s="103">
        <f>E329</f>
        <v>0</v>
      </c>
      <c r="F328" s="103"/>
      <c r="G328" s="103"/>
    </row>
    <row r="329" spans="1:7" ht="63" hidden="1" outlineLevel="1">
      <c r="A329" s="16"/>
      <c r="B329" s="28" t="s">
        <v>113</v>
      </c>
      <c r="C329" s="31" t="s">
        <v>371</v>
      </c>
      <c r="D329" s="29">
        <v>100</v>
      </c>
      <c r="E329" s="103">
        <f>'вед прил 7'!H971</f>
        <v>0</v>
      </c>
      <c r="F329" s="103"/>
      <c r="G329" s="103"/>
    </row>
    <row r="330" spans="1:7" ht="26.45" customHeight="1" collapsed="1">
      <c r="A330" s="184">
        <v>7</v>
      </c>
      <c r="B330" s="210" t="s">
        <v>372</v>
      </c>
      <c r="C330" s="222" t="s">
        <v>373</v>
      </c>
      <c r="D330" s="187"/>
      <c r="E330" s="234">
        <f>E331+E339+E388+E418</f>
        <v>199570.39999999997</v>
      </c>
      <c r="F330" s="234">
        <f>F331+F339+F388+F418</f>
        <v>190261.19999999998</v>
      </c>
      <c r="G330" s="234">
        <f>G331+G339+G388+G418</f>
        <v>213328.99999999997</v>
      </c>
    </row>
    <row r="331" spans="1:7" ht="31.5">
      <c r="A331" s="182"/>
      <c r="B331" s="211" t="s">
        <v>374</v>
      </c>
      <c r="C331" s="223" t="s">
        <v>375</v>
      </c>
      <c r="D331" s="188"/>
      <c r="E331" s="226">
        <f>E332</f>
        <v>5156.3</v>
      </c>
      <c r="F331" s="226">
        <f>F332</f>
        <v>5156.3</v>
      </c>
      <c r="G331" s="226">
        <f>G332</f>
        <v>5156.3</v>
      </c>
    </row>
    <row r="332" spans="1:7" ht="31.5">
      <c r="A332" s="182"/>
      <c r="B332" s="212" t="s">
        <v>376</v>
      </c>
      <c r="C332" s="223" t="s">
        <v>377</v>
      </c>
      <c r="D332" s="188"/>
      <c r="E332" s="226">
        <f>E337+E333</f>
        <v>5156.3</v>
      </c>
      <c r="F332" s="226">
        <f>F337+F333</f>
        <v>5156.3</v>
      </c>
      <c r="G332" s="226">
        <f>G337+G333</f>
        <v>5156.3</v>
      </c>
    </row>
    <row r="333" spans="1:7" ht="31.5" hidden="1">
      <c r="A333" s="182"/>
      <c r="B333" s="211" t="s">
        <v>378</v>
      </c>
      <c r="C333" s="189" t="s">
        <v>379</v>
      </c>
      <c r="D333" s="188"/>
      <c r="E333" s="190">
        <f>E334+E335+E336</f>
        <v>4500</v>
      </c>
      <c r="F333" s="190">
        <f>F334+F335+F336</f>
        <v>4500</v>
      </c>
      <c r="G333" s="190">
        <f>G334+G335+G336</f>
        <v>4500</v>
      </c>
    </row>
    <row r="334" spans="1:7" ht="63" hidden="1">
      <c r="A334" s="182"/>
      <c r="B334" s="188" t="s">
        <v>113</v>
      </c>
      <c r="C334" s="189" t="s">
        <v>379</v>
      </c>
      <c r="D334" s="188">
        <v>100</v>
      </c>
      <c r="E334" s="190">
        <f>'вед прил 7'!H1050</f>
        <v>2500</v>
      </c>
      <c r="F334" s="190">
        <f>'вед прил 7'!I1050</f>
        <v>2500</v>
      </c>
      <c r="G334" s="190">
        <f>'вед прил 7'!J1050</f>
        <v>2500</v>
      </c>
    </row>
    <row r="335" spans="1:7" ht="31.5" hidden="1">
      <c r="A335" s="182"/>
      <c r="B335" s="188" t="s">
        <v>101</v>
      </c>
      <c r="C335" s="189" t="s">
        <v>379</v>
      </c>
      <c r="D335" s="188">
        <v>200</v>
      </c>
      <c r="E335" s="190">
        <f>'вед прил 7'!H1051</f>
        <v>650</v>
      </c>
      <c r="F335" s="190">
        <f>'вед прил 7'!I1051</f>
        <v>650</v>
      </c>
      <c r="G335" s="190">
        <f>'вед прил 7'!J1051</f>
        <v>650</v>
      </c>
    </row>
    <row r="336" spans="1:7" hidden="1">
      <c r="A336" s="182"/>
      <c r="B336" s="188" t="s">
        <v>110</v>
      </c>
      <c r="C336" s="189" t="s">
        <v>379</v>
      </c>
      <c r="D336" s="188">
        <v>300</v>
      </c>
      <c r="E336" s="190">
        <f>'вед прил 7'!H1052</f>
        <v>1350</v>
      </c>
      <c r="F336" s="190">
        <f>'вед прил 7'!I1052</f>
        <v>1350</v>
      </c>
      <c r="G336" s="190">
        <f>'вед прил 7'!J1052</f>
        <v>1350</v>
      </c>
    </row>
    <row r="337" spans="1:7" ht="110.25" hidden="1">
      <c r="A337" s="182"/>
      <c r="B337" s="214" t="s">
        <v>380</v>
      </c>
      <c r="C337" s="189" t="s">
        <v>381</v>
      </c>
      <c r="D337" s="188"/>
      <c r="E337" s="190">
        <f>E338</f>
        <v>656.3</v>
      </c>
      <c r="F337" s="190">
        <f>F338</f>
        <v>656.3</v>
      </c>
      <c r="G337" s="190">
        <f>G338</f>
        <v>656.3</v>
      </c>
    </row>
    <row r="338" spans="1:7" ht="31.5" hidden="1">
      <c r="A338" s="182"/>
      <c r="B338" s="188" t="s">
        <v>88</v>
      </c>
      <c r="C338" s="189" t="s">
        <v>381</v>
      </c>
      <c r="D338" s="188">
        <v>600</v>
      </c>
      <c r="E338" s="190">
        <f>'вед прил 7'!H796+'вед прил 7'!H997+'вед прил 7'!H1070</f>
        <v>656.3</v>
      </c>
      <c r="F338" s="190">
        <f>'вед прил 7'!I796+'вед прил 7'!I997+'вед прил 7'!I1070</f>
        <v>656.3</v>
      </c>
      <c r="G338" s="190">
        <f>'вед прил 7'!J796+'вед прил 7'!J997+'вед прил 7'!J1070</f>
        <v>656.3</v>
      </c>
    </row>
    <row r="339" spans="1:7" ht="31.5">
      <c r="A339" s="182"/>
      <c r="B339" s="211" t="s">
        <v>382</v>
      </c>
      <c r="C339" s="223" t="s">
        <v>383</v>
      </c>
      <c r="D339" s="188"/>
      <c r="E339" s="226">
        <f>E340+E363+E368+E385+E382</f>
        <v>182405.8</v>
      </c>
      <c r="F339" s="226">
        <f>F340+F363+F368+F385+F382</f>
        <v>181030.5</v>
      </c>
      <c r="G339" s="226">
        <f>G340+G363+G368+G385+G382</f>
        <v>180910.4</v>
      </c>
    </row>
    <row r="340" spans="1:7" ht="31.5">
      <c r="A340" s="182"/>
      <c r="B340" s="212" t="s">
        <v>384</v>
      </c>
      <c r="C340" s="223" t="s">
        <v>385</v>
      </c>
      <c r="D340" s="188"/>
      <c r="E340" s="226">
        <f>E341+E361+E345+E343+E347+E357+E359+E349+E351+E353+E355</f>
        <v>149675.5</v>
      </c>
      <c r="F340" s="226">
        <f t="shared" ref="F340:G340" si="52">F341+F361+F345+F343+F347+F357+F359+F349+F351+F353+F355</f>
        <v>148441.60000000001</v>
      </c>
      <c r="G340" s="226">
        <f t="shared" si="52"/>
        <v>148260.6</v>
      </c>
    </row>
    <row r="341" spans="1:7" ht="31.5" hidden="1">
      <c r="A341" s="182"/>
      <c r="B341" s="211" t="s">
        <v>187</v>
      </c>
      <c r="C341" s="189" t="s">
        <v>386</v>
      </c>
      <c r="D341" s="188"/>
      <c r="E341" s="190">
        <f>E342</f>
        <v>146837.1</v>
      </c>
      <c r="F341" s="190">
        <f>F342</f>
        <v>146097.60000000001</v>
      </c>
      <c r="G341" s="190">
        <f>G342</f>
        <v>146160.9</v>
      </c>
    </row>
    <row r="342" spans="1:7" ht="31.5" hidden="1">
      <c r="A342" s="182"/>
      <c r="B342" s="188" t="s">
        <v>88</v>
      </c>
      <c r="C342" s="189" t="s">
        <v>386</v>
      </c>
      <c r="D342" s="188">
        <v>600</v>
      </c>
      <c r="E342" s="190">
        <f>'вед прил 7'!H1001+'вед прил 7'!H1080</f>
        <v>146837.1</v>
      </c>
      <c r="F342" s="190">
        <f>'вед прил 7'!I1001+'вед прил 7'!I1080</f>
        <v>146097.60000000001</v>
      </c>
      <c r="G342" s="190">
        <f>'вед прил 7'!J1001+'вед прил 7'!J1080</f>
        <v>146160.9</v>
      </c>
    </row>
    <row r="343" spans="1:7" ht="31.5" hidden="1" outlineLevel="1">
      <c r="A343" s="16"/>
      <c r="B343" s="28" t="s">
        <v>95</v>
      </c>
      <c r="C343" s="31" t="s">
        <v>387</v>
      </c>
      <c r="D343" s="32"/>
      <c r="E343" s="103">
        <f>E344</f>
        <v>0</v>
      </c>
      <c r="F343" s="103">
        <f>F344</f>
        <v>0</v>
      </c>
      <c r="G343" s="103">
        <f>G344</f>
        <v>0</v>
      </c>
    </row>
    <row r="344" spans="1:7" ht="31.5" hidden="1" outlineLevel="1">
      <c r="A344" s="16"/>
      <c r="B344" s="28" t="s">
        <v>88</v>
      </c>
      <c r="C344" s="31" t="s">
        <v>387</v>
      </c>
      <c r="D344" s="32">
        <v>600</v>
      </c>
      <c r="E344" s="103">
        <f>'вед прил 7'!H1003</f>
        <v>0</v>
      </c>
      <c r="F344" s="103">
        <f>'вед прил 7'!I1003</f>
        <v>0</v>
      </c>
      <c r="G344" s="103">
        <f>'вед прил 7'!J1003</f>
        <v>0</v>
      </c>
    </row>
    <row r="345" spans="1:7" ht="47.25" hidden="1" outlineLevel="1">
      <c r="A345" s="16"/>
      <c r="B345" s="28" t="s">
        <v>388</v>
      </c>
      <c r="C345" s="31" t="s">
        <v>389</v>
      </c>
      <c r="D345" s="32"/>
      <c r="E345" s="103">
        <f>E346</f>
        <v>0</v>
      </c>
      <c r="F345" s="103">
        <f>F346</f>
        <v>0</v>
      </c>
      <c r="G345" s="103">
        <f>G346</f>
        <v>0</v>
      </c>
    </row>
    <row r="346" spans="1:7" ht="31.5" hidden="1" outlineLevel="1">
      <c r="A346" s="16"/>
      <c r="B346" s="28" t="s">
        <v>88</v>
      </c>
      <c r="C346" s="31" t="s">
        <v>389</v>
      </c>
      <c r="D346" s="32">
        <v>600</v>
      </c>
      <c r="E346" s="103">
        <f>'вед прил 7'!H1086</f>
        <v>0</v>
      </c>
      <c r="F346" s="103">
        <f>'вед прил 7'!I1005</f>
        <v>0</v>
      </c>
      <c r="G346" s="103">
        <f>'вед прил 7'!J1005</f>
        <v>0</v>
      </c>
    </row>
    <row r="347" spans="1:7" ht="47.25" hidden="1" outlineLevel="1">
      <c r="A347" s="16"/>
      <c r="B347" s="28" t="s">
        <v>388</v>
      </c>
      <c r="C347" s="31" t="s">
        <v>390</v>
      </c>
      <c r="D347" s="32"/>
      <c r="E347" s="103">
        <f t="shared" ref="E347:E351" si="53">E348</f>
        <v>0</v>
      </c>
      <c r="F347" s="103">
        <f t="shared" ref="F347:F351" si="54">F348</f>
        <v>0</v>
      </c>
      <c r="G347" s="103">
        <f t="shared" ref="G347:G351" si="55">G348</f>
        <v>0</v>
      </c>
    </row>
    <row r="348" spans="1:7" ht="31.5" hidden="1" outlineLevel="1">
      <c r="A348" s="16"/>
      <c r="B348" s="28" t="s">
        <v>88</v>
      </c>
      <c r="C348" s="31" t="s">
        <v>390</v>
      </c>
      <c r="D348" s="32">
        <v>600</v>
      </c>
      <c r="E348" s="103">
        <f>'вед прил 7'!H1007</f>
        <v>0</v>
      </c>
      <c r="F348" s="103">
        <f>'вед прил 7'!I1007</f>
        <v>0</v>
      </c>
      <c r="G348" s="103">
        <f>'вед прил 7'!J1007</f>
        <v>0</v>
      </c>
    </row>
    <row r="349" spans="1:7" hidden="1" collapsed="1">
      <c r="A349" s="182"/>
      <c r="B349" s="211" t="s">
        <v>86</v>
      </c>
      <c r="C349" s="189" t="s">
        <v>391</v>
      </c>
      <c r="D349" s="188"/>
      <c r="E349" s="190">
        <f t="shared" si="53"/>
        <v>1000</v>
      </c>
      <c r="F349" s="190">
        <f t="shared" si="54"/>
        <v>1100</v>
      </c>
      <c r="G349" s="190">
        <f t="shared" si="55"/>
        <v>1050</v>
      </c>
    </row>
    <row r="350" spans="1:7" ht="31.5" hidden="1">
      <c r="A350" s="182"/>
      <c r="B350" s="188" t="s">
        <v>88</v>
      </c>
      <c r="C350" s="189" t="s">
        <v>391</v>
      </c>
      <c r="D350" s="188">
        <v>600</v>
      </c>
      <c r="E350" s="190">
        <f>'вед прил 7'!H999+'вед прил 7'!H1074</f>
        <v>1000</v>
      </c>
      <c r="F350" s="190">
        <f>'вед прил 7'!I999+'вед прил 7'!I1074</f>
        <v>1100</v>
      </c>
      <c r="G350" s="190">
        <f>'вед прил 7'!J999+'вед прил 7'!J1074</f>
        <v>1050</v>
      </c>
    </row>
    <row r="351" spans="1:7" ht="32.450000000000003" hidden="1" customHeight="1">
      <c r="A351" s="182"/>
      <c r="B351" s="211" t="s">
        <v>89</v>
      </c>
      <c r="C351" s="189" t="s">
        <v>392</v>
      </c>
      <c r="D351" s="188"/>
      <c r="E351" s="190">
        <f t="shared" si="53"/>
        <v>800</v>
      </c>
      <c r="F351" s="190">
        <f t="shared" si="54"/>
        <v>500</v>
      </c>
      <c r="G351" s="190">
        <f t="shared" si="55"/>
        <v>300</v>
      </c>
    </row>
    <row r="352" spans="1:7" ht="31.5" hidden="1">
      <c r="A352" s="182"/>
      <c r="B352" s="188" t="s">
        <v>88</v>
      </c>
      <c r="C352" s="189" t="s">
        <v>392</v>
      </c>
      <c r="D352" s="188">
        <v>600</v>
      </c>
      <c r="E352" s="190">
        <f>'вед прил 7'!H1001+'вед прил 7'!H1076</f>
        <v>800</v>
      </c>
      <c r="F352" s="190">
        <f>'вед прил 7'!I1001+'вед прил 7'!I1076</f>
        <v>500</v>
      </c>
      <c r="G352" s="190">
        <f>'вед прил 7'!J1001+'вед прил 7'!J1076</f>
        <v>300</v>
      </c>
    </row>
    <row r="353" spans="1:7" ht="31.5" hidden="1">
      <c r="A353" s="182"/>
      <c r="B353" s="211" t="s">
        <v>104</v>
      </c>
      <c r="C353" s="189" t="s">
        <v>393</v>
      </c>
      <c r="D353" s="188"/>
      <c r="E353" s="190">
        <f t="shared" ref="E353:G353" si="56">E354</f>
        <v>900</v>
      </c>
      <c r="F353" s="190">
        <f t="shared" si="56"/>
        <v>600</v>
      </c>
      <c r="G353" s="190">
        <f t="shared" si="56"/>
        <v>600</v>
      </c>
    </row>
    <row r="354" spans="1:7" ht="31.5" hidden="1">
      <c r="A354" s="182"/>
      <c r="B354" s="188" t="s">
        <v>88</v>
      </c>
      <c r="C354" s="189" t="s">
        <v>393</v>
      </c>
      <c r="D354" s="188">
        <v>600</v>
      </c>
      <c r="E354" s="190">
        <f>'вед прил 7'!H1078</f>
        <v>900</v>
      </c>
      <c r="F354" s="190">
        <f>'вед прил 7'!I1078</f>
        <v>600</v>
      </c>
      <c r="G354" s="190">
        <f>'вед прил 7'!J1078</f>
        <v>600</v>
      </c>
    </row>
    <row r="355" spans="1:7" ht="105.6" hidden="1" customHeight="1">
      <c r="A355" s="182"/>
      <c r="B355" s="211" t="s">
        <v>116</v>
      </c>
      <c r="C355" s="191" t="s">
        <v>921</v>
      </c>
      <c r="D355" s="192"/>
      <c r="E355" s="190">
        <f>E356</f>
        <v>138.4</v>
      </c>
      <c r="F355" s="190">
        <f t="shared" ref="F355:G357" si="57">F356</f>
        <v>144</v>
      </c>
      <c r="G355" s="190">
        <f t="shared" si="57"/>
        <v>149.69999999999999</v>
      </c>
    </row>
    <row r="356" spans="1:7" ht="31.5" hidden="1">
      <c r="A356" s="182"/>
      <c r="B356" s="188" t="s">
        <v>88</v>
      </c>
      <c r="C356" s="191" t="s">
        <v>921</v>
      </c>
      <c r="D356" s="192">
        <v>600</v>
      </c>
      <c r="E356" s="190">
        <f>'вед прил 7'!H1082</f>
        <v>138.4</v>
      </c>
      <c r="F356" s="190">
        <f>'вед прил 7'!I1082</f>
        <v>144</v>
      </c>
      <c r="G356" s="190">
        <f>'вед прил 7'!J1082</f>
        <v>149.69999999999999</v>
      </c>
    </row>
    <row r="357" spans="1:7" ht="110.25" hidden="1" outlineLevel="1">
      <c r="A357" s="16"/>
      <c r="B357" s="28" t="s">
        <v>116</v>
      </c>
      <c r="C357" s="31" t="s">
        <v>387</v>
      </c>
      <c r="D357" s="32"/>
      <c r="E357" s="103">
        <f>E358</f>
        <v>0</v>
      </c>
      <c r="F357" s="103">
        <f t="shared" si="57"/>
        <v>0</v>
      </c>
      <c r="G357" s="103">
        <f t="shared" si="57"/>
        <v>0</v>
      </c>
    </row>
    <row r="358" spans="1:7" ht="31.5" hidden="1" outlineLevel="1">
      <c r="A358" s="16"/>
      <c r="B358" s="28" t="s">
        <v>88</v>
      </c>
      <c r="C358" s="31" t="s">
        <v>387</v>
      </c>
      <c r="D358" s="32">
        <v>600</v>
      </c>
      <c r="E358" s="103">
        <f>'вед прил 7'!H1084</f>
        <v>0</v>
      </c>
      <c r="F358" s="103">
        <f>'вед прил 7'!I1084</f>
        <v>0</v>
      </c>
      <c r="G358" s="103">
        <f>'вед прил 7'!J1084</f>
        <v>0</v>
      </c>
    </row>
    <row r="359" spans="1:7" ht="94.5" hidden="1" outlineLevel="1">
      <c r="A359" s="16"/>
      <c r="B359" s="28" t="s">
        <v>394</v>
      </c>
      <c r="C359" s="31" t="s">
        <v>395</v>
      </c>
      <c r="D359" s="32"/>
      <c r="E359" s="103">
        <f>E360</f>
        <v>0</v>
      </c>
      <c r="F359" s="103">
        <f t="shared" ref="F359:G359" si="58">F360</f>
        <v>0</v>
      </c>
      <c r="G359" s="103">
        <f t="shared" si="58"/>
        <v>0</v>
      </c>
    </row>
    <row r="360" spans="1:7" ht="31.5" hidden="1" outlineLevel="1">
      <c r="A360" s="16"/>
      <c r="B360" s="28" t="s">
        <v>88</v>
      </c>
      <c r="C360" s="31" t="s">
        <v>395</v>
      </c>
      <c r="D360" s="32">
        <v>600</v>
      </c>
      <c r="E360" s="103">
        <f>'вед прил 7'!H1088</f>
        <v>0</v>
      </c>
      <c r="F360" s="103">
        <f>'вед прил 7'!I1088</f>
        <v>0</v>
      </c>
      <c r="G360" s="103">
        <f>'вед прил 7'!J1088</f>
        <v>0</v>
      </c>
    </row>
    <row r="361" spans="1:7" ht="94.5" hidden="1" outlineLevel="1">
      <c r="A361" s="16"/>
      <c r="B361" s="28" t="s">
        <v>396</v>
      </c>
      <c r="C361" s="102" t="s">
        <v>397</v>
      </c>
      <c r="D361" s="29"/>
      <c r="E361" s="103">
        <f>E362</f>
        <v>0</v>
      </c>
      <c r="F361" s="103">
        <f>F362</f>
        <v>0</v>
      </c>
      <c r="G361" s="103">
        <f>G362</f>
        <v>0</v>
      </c>
    </row>
    <row r="362" spans="1:7" ht="31.5" hidden="1" outlineLevel="1">
      <c r="A362" s="16"/>
      <c r="B362" s="28" t="s">
        <v>88</v>
      </c>
      <c r="C362" s="102" t="s">
        <v>397</v>
      </c>
      <c r="D362" s="29">
        <v>600</v>
      </c>
      <c r="E362" s="103">
        <f>'вед прил 7'!H1090</f>
        <v>0</v>
      </c>
      <c r="F362" s="103">
        <f>'вед прил 7'!I1090</f>
        <v>0</v>
      </c>
      <c r="G362" s="103">
        <f>'вед прил 7'!J1090</f>
        <v>0</v>
      </c>
    </row>
    <row r="363" spans="1:7" collapsed="1">
      <c r="A363" s="182"/>
      <c r="B363" s="211" t="s">
        <v>398</v>
      </c>
      <c r="C363" s="235" t="s">
        <v>399</v>
      </c>
      <c r="D363" s="188"/>
      <c r="E363" s="226">
        <f>E364+E366</f>
        <v>18029</v>
      </c>
      <c r="F363" s="226">
        <f>F364+F366</f>
        <v>17887.599999999999</v>
      </c>
      <c r="G363" s="226">
        <f>G364+G366</f>
        <v>17948.5</v>
      </c>
    </row>
    <row r="364" spans="1:7" ht="31.5" hidden="1">
      <c r="A364" s="182"/>
      <c r="B364" s="211" t="s">
        <v>187</v>
      </c>
      <c r="C364" s="189" t="s">
        <v>400</v>
      </c>
      <c r="D364" s="188"/>
      <c r="E364" s="190">
        <f t="shared" ref="E364:E366" si="59">E365</f>
        <v>17829</v>
      </c>
      <c r="F364" s="190">
        <f>F365</f>
        <v>17887.599999999999</v>
      </c>
      <c r="G364" s="190">
        <f>G365</f>
        <v>17948.5</v>
      </c>
    </row>
    <row r="365" spans="1:7" ht="31.5" hidden="1">
      <c r="A365" s="182"/>
      <c r="B365" s="188" t="s">
        <v>88</v>
      </c>
      <c r="C365" s="189" t="s">
        <v>400</v>
      </c>
      <c r="D365" s="188">
        <v>600</v>
      </c>
      <c r="E365" s="190">
        <f>'вед прил 7'!H1012</f>
        <v>17829</v>
      </c>
      <c r="F365" s="190">
        <f>'вед прил 7'!I1012</f>
        <v>17887.599999999999</v>
      </c>
      <c r="G365" s="190">
        <f>'вед прил 7'!J1012</f>
        <v>17948.5</v>
      </c>
    </row>
    <row r="366" spans="1:7" ht="31.5" hidden="1">
      <c r="A366" s="182"/>
      <c r="B366" s="211" t="s">
        <v>104</v>
      </c>
      <c r="C366" s="196" t="s">
        <v>401</v>
      </c>
      <c r="D366" s="188"/>
      <c r="E366" s="190">
        <f t="shared" si="59"/>
        <v>200</v>
      </c>
      <c r="F366" s="190">
        <f>F367</f>
        <v>0</v>
      </c>
      <c r="G366" s="190">
        <f>G367</f>
        <v>0</v>
      </c>
    </row>
    <row r="367" spans="1:7" ht="31.5" hidden="1">
      <c r="A367" s="182"/>
      <c r="B367" s="188" t="s">
        <v>88</v>
      </c>
      <c r="C367" s="196" t="s">
        <v>401</v>
      </c>
      <c r="D367" s="188">
        <v>600</v>
      </c>
      <c r="E367" s="190">
        <f>'вед прил 7'!H1014</f>
        <v>200</v>
      </c>
      <c r="F367" s="190">
        <f>'вед прил 7'!I1014</f>
        <v>0</v>
      </c>
      <c r="G367" s="190">
        <f>'вед прил 7'!J1014</f>
        <v>0</v>
      </c>
    </row>
    <row r="368" spans="1:7">
      <c r="A368" s="182"/>
      <c r="B368" s="211" t="s">
        <v>402</v>
      </c>
      <c r="C368" s="235" t="s">
        <v>403</v>
      </c>
      <c r="D368" s="188"/>
      <c r="E368" s="226">
        <f>E375+E369+E372+E380</f>
        <v>14701.3</v>
      </c>
      <c r="F368" s="226">
        <f>F375+F369+F372+F380</f>
        <v>14701.3</v>
      </c>
      <c r="G368" s="226">
        <f>G375+G369+G372+G380</f>
        <v>14701.3</v>
      </c>
    </row>
    <row r="369" spans="1:7" ht="31.5" hidden="1">
      <c r="A369" s="182"/>
      <c r="B369" s="211" t="s">
        <v>187</v>
      </c>
      <c r="C369" s="189" t="s">
        <v>404</v>
      </c>
      <c r="D369" s="188"/>
      <c r="E369" s="190">
        <f>E371+E370+E374</f>
        <v>12312.8</v>
      </c>
      <c r="F369" s="190">
        <f t="shared" ref="F369:G369" si="60">F371+F370+F374</f>
        <v>12312.8</v>
      </c>
      <c r="G369" s="190">
        <f t="shared" si="60"/>
        <v>12312.8</v>
      </c>
    </row>
    <row r="370" spans="1:7" ht="63" hidden="1">
      <c r="A370" s="182"/>
      <c r="B370" s="188" t="s">
        <v>113</v>
      </c>
      <c r="C370" s="189" t="s">
        <v>404</v>
      </c>
      <c r="D370" s="188">
        <v>100</v>
      </c>
      <c r="E370" s="190">
        <f>'вед прил 7'!H1017</f>
        <v>12062.8</v>
      </c>
      <c r="F370" s="190">
        <f>'вед прил 7'!I1017</f>
        <v>12062.8</v>
      </c>
      <c r="G370" s="190">
        <f>'вед прил 7'!J1017</f>
        <v>12062.8</v>
      </c>
    </row>
    <row r="371" spans="1:7" ht="31.5" hidden="1">
      <c r="A371" s="182"/>
      <c r="B371" s="188" t="s">
        <v>101</v>
      </c>
      <c r="C371" s="189" t="s">
        <v>404</v>
      </c>
      <c r="D371" s="188">
        <v>200</v>
      </c>
      <c r="E371" s="190">
        <f>'вед прил 7'!H1018</f>
        <v>250</v>
      </c>
      <c r="F371" s="190">
        <f>'вед прил 7'!I1018</f>
        <v>250</v>
      </c>
      <c r="G371" s="190">
        <f>'вед прил 7'!J1018</f>
        <v>250</v>
      </c>
    </row>
    <row r="372" spans="1:7" ht="47.25" hidden="1" outlineLevel="1">
      <c r="A372" s="16"/>
      <c r="B372" s="28" t="s">
        <v>128</v>
      </c>
      <c r="C372" s="102" t="s">
        <v>405</v>
      </c>
      <c r="D372" s="29"/>
      <c r="E372" s="103">
        <f>E373</f>
        <v>0</v>
      </c>
      <c r="F372" s="103">
        <f>F373</f>
        <v>0</v>
      </c>
      <c r="G372" s="103">
        <f>G373</f>
        <v>0</v>
      </c>
    </row>
    <row r="373" spans="1:7" ht="31.5" hidden="1" outlineLevel="1">
      <c r="A373" s="16"/>
      <c r="B373" s="28" t="s">
        <v>130</v>
      </c>
      <c r="C373" s="102" t="s">
        <v>405</v>
      </c>
      <c r="D373" s="29">
        <v>400</v>
      </c>
      <c r="E373" s="103">
        <f>'вед прил 7'!H481</f>
        <v>0</v>
      </c>
      <c r="F373" s="103">
        <f>'вед прил 7'!I481</f>
        <v>0</v>
      </c>
      <c r="G373" s="103">
        <f>'вед прил 7'!J481</f>
        <v>0</v>
      </c>
    </row>
    <row r="374" spans="1:7" hidden="1" outlineLevel="1">
      <c r="A374" s="16"/>
      <c r="B374" s="28" t="s">
        <v>191</v>
      </c>
      <c r="C374" s="102" t="s">
        <v>404</v>
      </c>
      <c r="D374" s="29">
        <v>800</v>
      </c>
      <c r="E374" s="103">
        <f>'вед прил 7'!H1019</f>
        <v>0</v>
      </c>
      <c r="F374" s="103">
        <f>'вед прил 7'!I1019</f>
        <v>0</v>
      </c>
      <c r="G374" s="103">
        <f>'вед прил 7'!J1019</f>
        <v>0</v>
      </c>
    </row>
    <row r="375" spans="1:7" ht="31.5" hidden="1" collapsed="1">
      <c r="A375" s="182"/>
      <c r="B375" s="211" t="s">
        <v>406</v>
      </c>
      <c r="C375" s="189" t="s">
        <v>407</v>
      </c>
      <c r="D375" s="188"/>
      <c r="E375" s="190">
        <f>E379+E378+E377+E376</f>
        <v>350</v>
      </c>
      <c r="F375" s="190">
        <f>F379+F378+F377+F376</f>
        <v>350</v>
      </c>
      <c r="G375" s="190">
        <f>G379+G378+G377+G376</f>
        <v>350</v>
      </c>
    </row>
    <row r="376" spans="1:7" ht="63" hidden="1" outlineLevel="1">
      <c r="A376" s="16"/>
      <c r="B376" s="28" t="s">
        <v>113</v>
      </c>
      <c r="C376" s="102" t="s">
        <v>407</v>
      </c>
      <c r="D376" s="29">
        <v>100</v>
      </c>
      <c r="E376" s="103">
        <f>'вед прил 7'!H1021</f>
        <v>0</v>
      </c>
      <c r="F376" s="103">
        <f>'вед прил 7'!I1021</f>
        <v>0</v>
      </c>
      <c r="G376" s="103">
        <f>'вед прил 7'!J1021</f>
        <v>0</v>
      </c>
    </row>
    <row r="377" spans="1:7" ht="31.5" hidden="1" collapsed="1">
      <c r="A377" s="182"/>
      <c r="B377" s="188" t="s">
        <v>101</v>
      </c>
      <c r="C377" s="189" t="s">
        <v>407</v>
      </c>
      <c r="D377" s="188">
        <v>200</v>
      </c>
      <c r="E377" s="190">
        <f>'вед прил 7'!H1022</f>
        <v>350</v>
      </c>
      <c r="F377" s="190">
        <f>'вед прил 7'!I1022</f>
        <v>350</v>
      </c>
      <c r="G377" s="190">
        <f>'вед прил 7'!J1022</f>
        <v>350</v>
      </c>
    </row>
    <row r="378" spans="1:7" ht="21" hidden="1" customHeight="1" outlineLevel="1">
      <c r="A378" s="16"/>
      <c r="B378" s="28" t="s">
        <v>110</v>
      </c>
      <c r="C378" s="102" t="s">
        <v>407</v>
      </c>
      <c r="D378" s="29">
        <v>300</v>
      </c>
      <c r="E378" s="103">
        <f>'вед прил 7'!H1023</f>
        <v>0</v>
      </c>
      <c r="F378" s="103">
        <f>'вед прил 7'!I1023</f>
        <v>0</v>
      </c>
      <c r="G378" s="103">
        <f>'вед прил 7'!J1023</f>
        <v>0</v>
      </c>
    </row>
    <row r="379" spans="1:7" ht="31.5" hidden="1" outlineLevel="1">
      <c r="A379" s="16"/>
      <c r="B379" s="28" t="s">
        <v>88</v>
      </c>
      <c r="C379" s="102" t="s">
        <v>407</v>
      </c>
      <c r="D379" s="29">
        <v>600</v>
      </c>
      <c r="E379" s="103">
        <f>'вед прил 7'!H1024</f>
        <v>0</v>
      </c>
      <c r="F379" s="103">
        <f>'вед прил 7'!I1024</f>
        <v>0</v>
      </c>
      <c r="G379" s="103">
        <f>'вед прил 7'!J1024</f>
        <v>0</v>
      </c>
    </row>
    <row r="380" spans="1:7" ht="37.9" hidden="1" customHeight="1" collapsed="1">
      <c r="A380" s="182"/>
      <c r="B380" s="211" t="s">
        <v>408</v>
      </c>
      <c r="C380" s="189" t="s">
        <v>409</v>
      </c>
      <c r="D380" s="188"/>
      <c r="E380" s="190">
        <f>E381</f>
        <v>2038.5</v>
      </c>
      <c r="F380" s="190">
        <f>F381</f>
        <v>2038.5</v>
      </c>
      <c r="G380" s="190">
        <f>G381</f>
        <v>2038.5</v>
      </c>
    </row>
    <row r="381" spans="1:7" ht="63" hidden="1">
      <c r="A381" s="182"/>
      <c r="B381" s="188" t="s">
        <v>113</v>
      </c>
      <c r="C381" s="189" t="s">
        <v>409</v>
      </c>
      <c r="D381" s="188">
        <v>100</v>
      </c>
      <c r="E381" s="190">
        <f>'вед прил 7'!H1026</f>
        <v>2038.5</v>
      </c>
      <c r="F381" s="190">
        <f>'вед прил 7'!I1026</f>
        <v>2038.5</v>
      </c>
      <c r="G381" s="190">
        <f>'вед прил 7'!J1026</f>
        <v>2038.5</v>
      </c>
    </row>
    <row r="382" spans="1:7" ht="53.45" hidden="1" customHeight="1" outlineLevel="1">
      <c r="A382" s="16"/>
      <c r="B382" s="28" t="s">
        <v>410</v>
      </c>
      <c r="C382" s="227" t="s">
        <v>411</v>
      </c>
      <c r="D382" s="29"/>
      <c r="E382" s="228">
        <f t="shared" ref="E382:G383" si="61">E383</f>
        <v>0</v>
      </c>
      <c r="F382" s="228">
        <f t="shared" si="61"/>
        <v>0</v>
      </c>
      <c r="G382" s="228">
        <f t="shared" si="61"/>
        <v>0</v>
      </c>
    </row>
    <row r="383" spans="1:7" ht="42.6" hidden="1" customHeight="1" outlineLevel="1">
      <c r="A383" s="16"/>
      <c r="B383" s="28" t="s">
        <v>412</v>
      </c>
      <c r="C383" s="102" t="s">
        <v>413</v>
      </c>
      <c r="D383" s="29"/>
      <c r="E383" s="103">
        <f t="shared" si="61"/>
        <v>0</v>
      </c>
      <c r="F383" s="103">
        <f t="shared" si="61"/>
        <v>0</v>
      </c>
      <c r="G383" s="103">
        <f t="shared" si="61"/>
        <v>0</v>
      </c>
    </row>
    <row r="384" spans="1:7" ht="36.6" hidden="1" customHeight="1" outlineLevel="1">
      <c r="A384" s="16"/>
      <c r="B384" s="28" t="s">
        <v>88</v>
      </c>
      <c r="C384" s="102" t="s">
        <v>413</v>
      </c>
      <c r="D384" s="29">
        <v>600</v>
      </c>
      <c r="E384" s="103">
        <f>'вед прил 7'!H1093</f>
        <v>0</v>
      </c>
      <c r="F384" s="103">
        <f>'вед прил 7'!I1093</f>
        <v>0</v>
      </c>
      <c r="G384" s="103">
        <f>'вед прил 7'!J1093</f>
        <v>0</v>
      </c>
    </row>
    <row r="385" spans="1:7" hidden="1" outlineLevel="1">
      <c r="A385" s="16"/>
      <c r="B385" s="28" t="s">
        <v>414</v>
      </c>
      <c r="C385" s="227" t="s">
        <v>415</v>
      </c>
      <c r="D385" s="29"/>
      <c r="E385" s="228">
        <f t="shared" ref="E385:G386" si="62">E386</f>
        <v>0</v>
      </c>
      <c r="F385" s="228">
        <f t="shared" si="62"/>
        <v>0</v>
      </c>
      <c r="G385" s="228">
        <f t="shared" si="62"/>
        <v>0</v>
      </c>
    </row>
    <row r="386" spans="1:7" ht="31.5" hidden="1" outlineLevel="1">
      <c r="A386" s="16"/>
      <c r="B386" s="28" t="s">
        <v>416</v>
      </c>
      <c r="C386" s="31" t="s">
        <v>417</v>
      </c>
      <c r="D386" s="32"/>
      <c r="E386" s="103">
        <f t="shared" si="62"/>
        <v>0</v>
      </c>
      <c r="F386" s="103">
        <f t="shared" si="62"/>
        <v>0</v>
      </c>
      <c r="G386" s="103">
        <f t="shared" si="62"/>
        <v>0</v>
      </c>
    </row>
    <row r="387" spans="1:7" ht="31.5" hidden="1" outlineLevel="1">
      <c r="A387" s="16"/>
      <c r="B387" s="28" t="s">
        <v>88</v>
      </c>
      <c r="C387" s="31" t="s">
        <v>417</v>
      </c>
      <c r="D387" s="32">
        <v>600</v>
      </c>
      <c r="E387" s="103">
        <f>'вед прил 7'!H1029</f>
        <v>0</v>
      </c>
      <c r="F387" s="103">
        <f>'вед прил 7'!I1029</f>
        <v>0</v>
      </c>
      <c r="G387" s="103">
        <f>'вед прил 7'!J1029</f>
        <v>0</v>
      </c>
    </row>
    <row r="388" spans="1:7" ht="31.5" collapsed="1">
      <c r="A388" s="182"/>
      <c r="B388" s="211" t="s">
        <v>418</v>
      </c>
      <c r="C388" s="223" t="s">
        <v>419</v>
      </c>
      <c r="D388" s="188"/>
      <c r="E388" s="226">
        <f>E389+E404+E400+E414+E411</f>
        <v>7953.9</v>
      </c>
      <c r="F388" s="226">
        <f>F389+F404+F400+F414+F411</f>
        <v>0</v>
      </c>
      <c r="G388" s="226">
        <f>G389+G404+G400+G414+G411</f>
        <v>23157.9</v>
      </c>
    </row>
    <row r="389" spans="1:7">
      <c r="A389" s="182"/>
      <c r="B389" s="211" t="s">
        <v>420</v>
      </c>
      <c r="C389" s="223" t="s">
        <v>421</v>
      </c>
      <c r="D389" s="188"/>
      <c r="E389" s="226">
        <f t="shared" ref="E389:F389" si="63">E392+E396+E390+E398+E394</f>
        <v>7953.9</v>
      </c>
      <c r="F389" s="226">
        <f t="shared" si="63"/>
        <v>0</v>
      </c>
      <c r="G389" s="226">
        <f>G392+G396+G390+G398+G394</f>
        <v>23157.9</v>
      </c>
    </row>
    <row r="390" spans="1:7" hidden="1" outlineLevel="1">
      <c r="A390" s="16"/>
      <c r="B390" s="28" t="s">
        <v>89</v>
      </c>
      <c r="C390" s="31" t="s">
        <v>422</v>
      </c>
      <c r="D390" s="29"/>
      <c r="E390" s="103">
        <f>E391</f>
        <v>0</v>
      </c>
      <c r="F390" s="103">
        <f>F391</f>
        <v>0</v>
      </c>
      <c r="G390" s="103">
        <f>G391</f>
        <v>0</v>
      </c>
    </row>
    <row r="391" spans="1:7" ht="31.5" hidden="1" outlineLevel="1">
      <c r="A391" s="16"/>
      <c r="B391" s="28" t="s">
        <v>88</v>
      </c>
      <c r="C391" s="31" t="s">
        <v>422</v>
      </c>
      <c r="D391" s="29">
        <v>600</v>
      </c>
      <c r="E391" s="103">
        <f>'вед прил 7'!H746</f>
        <v>0</v>
      </c>
      <c r="F391" s="103">
        <f>'вед прил 7'!I746</f>
        <v>0</v>
      </c>
      <c r="G391" s="103">
        <f>'вед прил 7'!J746</f>
        <v>0</v>
      </c>
    </row>
    <row r="392" spans="1:7" ht="47.25" hidden="1" outlineLevel="1">
      <c r="A392" s="16"/>
      <c r="B392" s="28" t="s">
        <v>128</v>
      </c>
      <c r="C392" s="31" t="s">
        <v>423</v>
      </c>
      <c r="D392" s="32"/>
      <c r="E392" s="103">
        <f>E393</f>
        <v>0</v>
      </c>
      <c r="F392" s="103">
        <f>F393+F403</f>
        <v>0</v>
      </c>
      <c r="G392" s="103">
        <f>G393+G403</f>
        <v>0</v>
      </c>
    </row>
    <row r="393" spans="1:7" ht="31.5" hidden="1" outlineLevel="1">
      <c r="A393" s="16"/>
      <c r="B393" s="28" t="s">
        <v>130</v>
      </c>
      <c r="C393" s="31" t="s">
        <v>423</v>
      </c>
      <c r="D393" s="32">
        <v>400</v>
      </c>
      <c r="E393" s="103">
        <f>'вед прил 7'!H1033+'вед прил 7'!H1099</f>
        <v>0</v>
      </c>
      <c r="F393" s="103">
        <f>'вед прил 7'!I1033+'вед прил 7'!I1099</f>
        <v>0</v>
      </c>
      <c r="G393" s="103"/>
    </row>
    <row r="394" spans="1:7" ht="31.5" hidden="1" collapsed="1">
      <c r="A394" s="182"/>
      <c r="B394" s="211" t="s">
        <v>950</v>
      </c>
      <c r="C394" s="191" t="s">
        <v>949</v>
      </c>
      <c r="D394" s="192"/>
      <c r="E394" s="190">
        <f>E395</f>
        <v>0</v>
      </c>
      <c r="F394" s="190">
        <f>F395+F405</f>
        <v>0</v>
      </c>
      <c r="G394" s="190">
        <f>G395+G405</f>
        <v>23157.9</v>
      </c>
    </row>
    <row r="395" spans="1:7" ht="31.5" hidden="1">
      <c r="A395" s="182"/>
      <c r="B395" s="188" t="s">
        <v>88</v>
      </c>
      <c r="C395" s="191" t="s">
        <v>949</v>
      </c>
      <c r="D395" s="192">
        <v>600</v>
      </c>
      <c r="E395" s="190">
        <f>'вед прил 7'!H1099</f>
        <v>0</v>
      </c>
      <c r="F395" s="190">
        <f>'вед прил 7'!I1099</f>
        <v>0</v>
      </c>
      <c r="G395" s="190">
        <f>'вед прил 7'!J1099</f>
        <v>23157.9</v>
      </c>
    </row>
    <row r="396" spans="1:7" hidden="1" outlineLevel="1">
      <c r="A396" s="16"/>
      <c r="B396" s="28" t="s">
        <v>424</v>
      </c>
      <c r="C396" s="102" t="s">
        <v>425</v>
      </c>
      <c r="D396" s="29"/>
      <c r="E396" s="103">
        <f>E397</f>
        <v>0</v>
      </c>
      <c r="F396" s="103">
        <f>F397</f>
        <v>0</v>
      </c>
      <c r="G396" s="103">
        <f>G397</f>
        <v>0</v>
      </c>
    </row>
    <row r="397" spans="1:7" ht="31.5" hidden="1" outlineLevel="1">
      <c r="A397" s="16"/>
      <c r="B397" s="28" t="s">
        <v>130</v>
      </c>
      <c r="C397" s="102" t="s">
        <v>425</v>
      </c>
      <c r="D397" s="29">
        <v>400</v>
      </c>
      <c r="E397" s="103">
        <f>'вед прил 7'!H751</f>
        <v>0</v>
      </c>
      <c r="F397" s="103">
        <f>'вед прил 7'!I751</f>
        <v>0</v>
      </c>
      <c r="G397" s="103">
        <f>'вед прил 7'!J751</f>
        <v>0</v>
      </c>
    </row>
    <row r="398" spans="1:7" ht="47.25" hidden="1" collapsed="1">
      <c r="A398" s="182"/>
      <c r="B398" s="211" t="s">
        <v>426</v>
      </c>
      <c r="C398" s="189" t="s">
        <v>427</v>
      </c>
      <c r="D398" s="188"/>
      <c r="E398" s="190">
        <f>E399</f>
        <v>7953.9</v>
      </c>
      <c r="F398" s="190">
        <f>F399</f>
        <v>0</v>
      </c>
      <c r="G398" s="190">
        <f>G399</f>
        <v>0</v>
      </c>
    </row>
    <row r="399" spans="1:7" ht="31.5" hidden="1">
      <c r="A399" s="182"/>
      <c r="B399" s="188" t="s">
        <v>130</v>
      </c>
      <c r="C399" s="189" t="s">
        <v>427</v>
      </c>
      <c r="D399" s="188">
        <v>400</v>
      </c>
      <c r="E399" s="190">
        <f>'вед прил 7'!H753</f>
        <v>7953.9</v>
      </c>
      <c r="F399" s="190">
        <f>'вед прил 7'!I753</f>
        <v>0</v>
      </c>
      <c r="G399" s="190">
        <f>'вед прил 7'!J753</f>
        <v>0</v>
      </c>
    </row>
    <row r="400" spans="1:7" hidden="1" outlineLevel="1">
      <c r="A400" s="16"/>
      <c r="B400" s="57" t="s">
        <v>428</v>
      </c>
      <c r="C400" s="227" t="s">
        <v>429</v>
      </c>
      <c r="D400" s="32"/>
      <c r="E400" s="228">
        <f>E401+E403</f>
        <v>0</v>
      </c>
      <c r="F400" s="228">
        <f>F401</f>
        <v>0</v>
      </c>
      <c r="G400" s="228">
        <f>G401</f>
        <v>0</v>
      </c>
    </row>
    <row r="401" spans="1:7" ht="47.25" hidden="1" outlineLevel="1">
      <c r="A401" s="16"/>
      <c r="B401" s="28" t="s">
        <v>128</v>
      </c>
      <c r="C401" s="31" t="s">
        <v>430</v>
      </c>
      <c r="D401" s="32"/>
      <c r="E401" s="103">
        <f>E402</f>
        <v>0</v>
      </c>
      <c r="F401" s="103">
        <f>F402</f>
        <v>0</v>
      </c>
      <c r="G401" s="103">
        <f>G402</f>
        <v>0</v>
      </c>
    </row>
    <row r="402" spans="1:7" ht="31.5" hidden="1" outlineLevel="1">
      <c r="A402" s="16"/>
      <c r="B402" s="28" t="s">
        <v>130</v>
      </c>
      <c r="C402" s="31" t="s">
        <v>430</v>
      </c>
      <c r="D402" s="32">
        <v>400</v>
      </c>
      <c r="E402" s="103">
        <f>'вед прил 7'!H488+'вед прил 7'!H1038</f>
        <v>0</v>
      </c>
      <c r="F402" s="103">
        <f>'вед прил 7'!I488+'вед прил 7'!I1038</f>
        <v>0</v>
      </c>
      <c r="G402" s="103">
        <f>'вед прил 7'!J488+'вед прил 7'!J1038</f>
        <v>0</v>
      </c>
    </row>
    <row r="403" spans="1:7" ht="31.5" hidden="1" outlineLevel="1">
      <c r="A403" s="16"/>
      <c r="B403" s="28" t="s">
        <v>88</v>
      </c>
      <c r="C403" s="31" t="s">
        <v>430</v>
      </c>
      <c r="D403" s="32">
        <v>600</v>
      </c>
      <c r="E403" s="103">
        <f>'вед прил 7'!H1039+'вед прил 7'!H1102</f>
        <v>0</v>
      </c>
      <c r="F403" s="103">
        <f>'вед прил 7'!I1039+'вед прил 7'!I1102</f>
        <v>0</v>
      </c>
      <c r="G403" s="103">
        <f>'вед прил 7'!J1039+'вед прил 7'!J1102</f>
        <v>0</v>
      </c>
    </row>
    <row r="404" spans="1:7" hidden="1" outlineLevel="1">
      <c r="A404" s="16"/>
      <c r="B404" s="28" t="s">
        <v>431</v>
      </c>
      <c r="C404" s="238" t="s">
        <v>432</v>
      </c>
      <c r="D404" s="29"/>
      <c r="E404" s="228">
        <f>E405+E409</f>
        <v>0</v>
      </c>
      <c r="F404" s="228">
        <f>F405+F409</f>
        <v>0</v>
      </c>
      <c r="G404" s="228">
        <f>G405+G409</f>
        <v>0</v>
      </c>
    </row>
    <row r="405" spans="1:7" ht="47.25" hidden="1" outlineLevel="1">
      <c r="A405" s="16"/>
      <c r="B405" s="28" t="s">
        <v>128</v>
      </c>
      <c r="C405" s="105" t="s">
        <v>433</v>
      </c>
      <c r="D405" s="29"/>
      <c r="E405" s="103">
        <f>E407+E406+E408</f>
        <v>0</v>
      </c>
      <c r="F405" s="103">
        <f t="shared" ref="F405:G405" si="64">F407+F406+F408</f>
        <v>0</v>
      </c>
      <c r="G405" s="103">
        <f t="shared" si="64"/>
        <v>0</v>
      </c>
    </row>
    <row r="406" spans="1:7" ht="31.5" hidden="1" outlineLevel="1">
      <c r="A406" s="16"/>
      <c r="B406" s="28" t="s">
        <v>101</v>
      </c>
      <c r="C406" s="105" t="s">
        <v>433</v>
      </c>
      <c r="D406" s="29">
        <v>200</v>
      </c>
      <c r="E406" s="103">
        <f>'вед прил 7'!H491</f>
        <v>0</v>
      </c>
      <c r="F406" s="103">
        <f>'вед прил 7'!I491</f>
        <v>0</v>
      </c>
      <c r="G406" s="103">
        <f>'вед прил 7'!J491</f>
        <v>0</v>
      </c>
    </row>
    <row r="407" spans="1:7" ht="31.5" hidden="1" outlineLevel="1">
      <c r="A407" s="16"/>
      <c r="B407" s="28" t="s">
        <v>130</v>
      </c>
      <c r="C407" s="31" t="s">
        <v>433</v>
      </c>
      <c r="D407" s="32">
        <v>400</v>
      </c>
      <c r="E407" s="103">
        <f>'вед прил 7'!H492</f>
        <v>0</v>
      </c>
      <c r="F407" s="103">
        <f>'вед прил 7'!I492</f>
        <v>0</v>
      </c>
      <c r="G407" s="103">
        <f>'вед прил 7'!J492</f>
        <v>0</v>
      </c>
    </row>
    <row r="408" spans="1:7" hidden="1" outlineLevel="1">
      <c r="A408" s="16"/>
      <c r="B408" s="28" t="s">
        <v>191</v>
      </c>
      <c r="C408" s="31" t="s">
        <v>433</v>
      </c>
      <c r="D408" s="32">
        <v>800</v>
      </c>
      <c r="E408" s="103">
        <f>'вед прил 7'!H493</f>
        <v>0</v>
      </c>
      <c r="F408" s="103">
        <f>'вед прил 7'!I493</f>
        <v>0</v>
      </c>
      <c r="G408" s="103">
        <f>'вед прил 7'!J493</f>
        <v>0</v>
      </c>
    </row>
    <row r="409" spans="1:7" hidden="1" outlineLevel="1">
      <c r="A409" s="16"/>
      <c r="B409" s="28" t="s">
        <v>434</v>
      </c>
      <c r="C409" s="30" t="s">
        <v>435</v>
      </c>
      <c r="D409" s="30"/>
      <c r="E409" s="103">
        <f>E410</f>
        <v>0</v>
      </c>
      <c r="F409" s="103">
        <f>F410</f>
        <v>0</v>
      </c>
      <c r="G409" s="103">
        <f>G410</f>
        <v>0</v>
      </c>
    </row>
    <row r="410" spans="1:7" ht="31.5" hidden="1" outlineLevel="1">
      <c r="A410" s="16"/>
      <c r="B410" s="28" t="s">
        <v>130</v>
      </c>
      <c r="C410" s="30" t="s">
        <v>435</v>
      </c>
      <c r="D410" s="30">
        <v>400</v>
      </c>
      <c r="E410" s="103">
        <f>'вед прил 7'!H495</f>
        <v>0</v>
      </c>
      <c r="F410" s="103">
        <f>'вед прил 7'!I495</f>
        <v>0</v>
      </c>
      <c r="G410" s="103">
        <f>'вед прил 7'!J495</f>
        <v>0</v>
      </c>
    </row>
    <row r="411" spans="1:7" ht="47.25" hidden="1" outlineLevel="1">
      <c r="A411" s="16"/>
      <c r="B411" s="28" t="s">
        <v>436</v>
      </c>
      <c r="C411" s="238" t="s">
        <v>437</v>
      </c>
      <c r="D411" s="29"/>
      <c r="E411" s="228">
        <f t="shared" ref="E411:G412" si="65">E412</f>
        <v>0</v>
      </c>
      <c r="F411" s="228">
        <f t="shared" si="65"/>
        <v>0</v>
      </c>
      <c r="G411" s="228">
        <f t="shared" si="65"/>
        <v>0</v>
      </c>
    </row>
    <row r="412" spans="1:7" ht="47.25" hidden="1" outlineLevel="1">
      <c r="A412" s="16"/>
      <c r="B412" s="28" t="s">
        <v>128</v>
      </c>
      <c r="C412" s="105" t="s">
        <v>438</v>
      </c>
      <c r="D412" s="29"/>
      <c r="E412" s="103">
        <f t="shared" si="65"/>
        <v>0</v>
      </c>
      <c r="F412" s="103">
        <f t="shared" si="65"/>
        <v>0</v>
      </c>
      <c r="G412" s="103">
        <f t="shared" si="65"/>
        <v>0</v>
      </c>
    </row>
    <row r="413" spans="1:7" ht="31.5" hidden="1" outlineLevel="1">
      <c r="A413" s="16"/>
      <c r="B413" s="28" t="s">
        <v>130</v>
      </c>
      <c r="C413" s="31" t="s">
        <v>438</v>
      </c>
      <c r="D413" s="32">
        <v>400</v>
      </c>
      <c r="E413" s="103">
        <f>'вед прил 7'!H498</f>
        <v>0</v>
      </c>
      <c r="F413" s="103">
        <f>'вед прил 7'!I498</f>
        <v>0</v>
      </c>
      <c r="G413" s="103">
        <f>'вед прил 7'!J498</f>
        <v>0</v>
      </c>
    </row>
    <row r="414" spans="1:7" ht="31.5" hidden="1" outlineLevel="1">
      <c r="A414" s="16"/>
      <c r="B414" s="28" t="s">
        <v>439</v>
      </c>
      <c r="C414" s="238" t="s">
        <v>440</v>
      </c>
      <c r="D414" s="30"/>
      <c r="E414" s="228">
        <f>E415</f>
        <v>0</v>
      </c>
      <c r="F414" s="228">
        <f>F415</f>
        <v>0</v>
      </c>
      <c r="G414" s="228">
        <f>G415</f>
        <v>0</v>
      </c>
    </row>
    <row r="415" spans="1:7" ht="47.25" hidden="1" outlineLevel="1">
      <c r="A415" s="16"/>
      <c r="B415" s="28" t="s">
        <v>128</v>
      </c>
      <c r="C415" s="105" t="s">
        <v>441</v>
      </c>
      <c r="D415" s="30"/>
      <c r="E415" s="103">
        <f>E416+E417</f>
        <v>0</v>
      </c>
      <c r="F415" s="103">
        <f>F416+F417</f>
        <v>0</v>
      </c>
      <c r="G415" s="103">
        <f>G416+G417</f>
        <v>0</v>
      </c>
    </row>
    <row r="416" spans="1:7" ht="31.5" hidden="1" outlineLevel="1">
      <c r="A416" s="16"/>
      <c r="B416" s="28" t="s">
        <v>101</v>
      </c>
      <c r="C416" s="105" t="s">
        <v>441</v>
      </c>
      <c r="D416" s="30">
        <v>200</v>
      </c>
      <c r="E416" s="103">
        <f>'вед прил 7'!H501</f>
        <v>0</v>
      </c>
      <c r="F416" s="103">
        <f>'вед прил 7'!I501</f>
        <v>0</v>
      </c>
      <c r="G416" s="103">
        <f>'вед прил 7'!J501</f>
        <v>0</v>
      </c>
    </row>
    <row r="417" spans="1:7" ht="31.5" hidden="1" outlineLevel="1">
      <c r="A417" s="16"/>
      <c r="B417" s="28" t="s">
        <v>130</v>
      </c>
      <c r="C417" s="105" t="s">
        <v>441</v>
      </c>
      <c r="D417" s="30">
        <v>400</v>
      </c>
      <c r="E417" s="103">
        <f>'вед прил 7'!H502</f>
        <v>0</v>
      </c>
      <c r="F417" s="103">
        <f>'вед прил 7'!I502</f>
        <v>0</v>
      </c>
      <c r="G417" s="103">
        <f>'вед прил 7'!J502</f>
        <v>0</v>
      </c>
    </row>
    <row r="418" spans="1:7" collapsed="1">
      <c r="A418" s="182"/>
      <c r="B418" s="211" t="s">
        <v>442</v>
      </c>
      <c r="C418" s="223" t="s">
        <v>443</v>
      </c>
      <c r="D418" s="188"/>
      <c r="E418" s="226">
        <f>E419</f>
        <v>4054.4</v>
      </c>
      <c r="F418" s="226">
        <f>F419</f>
        <v>4074.4</v>
      </c>
      <c r="G418" s="226">
        <f>G419</f>
        <v>4104.3999999999996</v>
      </c>
    </row>
    <row r="419" spans="1:7">
      <c r="A419" s="182"/>
      <c r="B419" s="211" t="s">
        <v>444</v>
      </c>
      <c r="C419" s="223" t="s">
        <v>445</v>
      </c>
      <c r="D419" s="188"/>
      <c r="E419" s="226">
        <f>E420+E424</f>
        <v>4054.4</v>
      </c>
      <c r="F419" s="226">
        <f>F420</f>
        <v>4074.4</v>
      </c>
      <c r="G419" s="226">
        <f>G420</f>
        <v>4104.3999999999996</v>
      </c>
    </row>
    <row r="420" spans="1:7" hidden="1">
      <c r="A420" s="182"/>
      <c r="B420" s="211" t="s">
        <v>200</v>
      </c>
      <c r="C420" s="189" t="s">
        <v>446</v>
      </c>
      <c r="D420" s="188"/>
      <c r="E420" s="190">
        <f>E421+E422+E423</f>
        <v>4054.4</v>
      </c>
      <c r="F420" s="190">
        <f>F421+F422+F423</f>
        <v>4074.4</v>
      </c>
      <c r="G420" s="190">
        <f>G421+G422+G423</f>
        <v>4104.3999999999996</v>
      </c>
    </row>
    <row r="421" spans="1:7" ht="63" hidden="1">
      <c r="A421" s="182"/>
      <c r="B421" s="188" t="s">
        <v>113</v>
      </c>
      <c r="C421" s="189" t="s">
        <v>446</v>
      </c>
      <c r="D421" s="188">
        <v>100</v>
      </c>
      <c r="E421" s="190">
        <f>'вед прил 7'!H1108</f>
        <v>3754.4</v>
      </c>
      <c r="F421" s="190">
        <f>'вед прил 7'!I1108</f>
        <v>3754.4</v>
      </c>
      <c r="G421" s="190">
        <f>'вед прил 7'!J1108</f>
        <v>3754.4</v>
      </c>
    </row>
    <row r="422" spans="1:7" ht="31.5" hidden="1">
      <c r="A422" s="182"/>
      <c r="B422" s="188" t="s">
        <v>101</v>
      </c>
      <c r="C422" s="189" t="s">
        <v>446</v>
      </c>
      <c r="D422" s="188">
        <v>200</v>
      </c>
      <c r="E422" s="190">
        <f>'вед прил 7'!H1109</f>
        <v>300</v>
      </c>
      <c r="F422" s="190">
        <f>'вед прил 7'!I1109</f>
        <v>320</v>
      </c>
      <c r="G422" s="190">
        <f>'вед прил 7'!J1109</f>
        <v>350</v>
      </c>
    </row>
    <row r="423" spans="1:7" hidden="1" outlineLevel="1">
      <c r="A423" s="16"/>
      <c r="B423" s="28" t="s">
        <v>191</v>
      </c>
      <c r="C423" s="102" t="s">
        <v>446</v>
      </c>
      <c r="D423" s="29">
        <v>800</v>
      </c>
      <c r="E423" s="103">
        <f>'вед прил 7'!H1110</f>
        <v>0</v>
      </c>
      <c r="F423" s="103">
        <f>'вед прил 7'!I1110</f>
        <v>0</v>
      </c>
      <c r="G423" s="103">
        <f>'вед прил 7'!J1110</f>
        <v>0</v>
      </c>
    </row>
    <row r="424" spans="1:7" ht="110.25" hidden="1" outlineLevel="1">
      <c r="A424" s="16"/>
      <c r="B424" s="28" t="s">
        <v>202</v>
      </c>
      <c r="C424" s="31" t="s">
        <v>447</v>
      </c>
      <c r="D424" s="29"/>
      <c r="E424" s="103">
        <f>E425</f>
        <v>0</v>
      </c>
      <c r="F424" s="103"/>
      <c r="G424" s="103"/>
    </row>
    <row r="425" spans="1:7" ht="63" hidden="1" outlineLevel="1">
      <c r="A425" s="16"/>
      <c r="B425" s="28" t="s">
        <v>113</v>
      </c>
      <c r="C425" s="31" t="s">
        <v>447</v>
      </c>
      <c r="D425" s="29">
        <v>100</v>
      </c>
      <c r="E425" s="103">
        <f>'вед прил 7'!H1112</f>
        <v>0</v>
      </c>
      <c r="F425" s="103"/>
      <c r="G425" s="103"/>
    </row>
    <row r="426" spans="1:7" ht="63" collapsed="1">
      <c r="A426" s="184">
        <v>8</v>
      </c>
      <c r="B426" s="210" t="s">
        <v>448</v>
      </c>
      <c r="C426" s="239" t="s">
        <v>449</v>
      </c>
      <c r="D426" s="187"/>
      <c r="E426" s="234">
        <f t="shared" ref="E426:G427" si="66">E427</f>
        <v>5000</v>
      </c>
      <c r="F426" s="234">
        <f t="shared" si="66"/>
        <v>5000</v>
      </c>
      <c r="G426" s="234">
        <f t="shared" si="66"/>
        <v>5000</v>
      </c>
    </row>
    <row r="427" spans="1:7" ht="63">
      <c r="A427" s="182"/>
      <c r="B427" s="211" t="s">
        <v>450</v>
      </c>
      <c r="C427" s="235" t="s">
        <v>451</v>
      </c>
      <c r="D427" s="188"/>
      <c r="E427" s="226">
        <f t="shared" si="66"/>
        <v>5000</v>
      </c>
      <c r="F427" s="226">
        <f t="shared" si="66"/>
        <v>5000</v>
      </c>
      <c r="G427" s="226">
        <f t="shared" si="66"/>
        <v>5000</v>
      </c>
    </row>
    <row r="428" spans="1:7" ht="63">
      <c r="A428" s="182"/>
      <c r="B428" s="212" t="s">
        <v>452</v>
      </c>
      <c r="C428" s="235" t="s">
        <v>453</v>
      </c>
      <c r="D428" s="188"/>
      <c r="E428" s="226">
        <f>E435+E437+E439+E441+E429+E433</f>
        <v>5000</v>
      </c>
      <c r="F428" s="226">
        <f>F435+F441</f>
        <v>5000</v>
      </c>
      <c r="G428" s="226">
        <f>G435</f>
        <v>5000</v>
      </c>
    </row>
    <row r="429" spans="1:7" ht="47.25" hidden="1" outlineLevel="1">
      <c r="A429" s="16"/>
      <c r="B429" s="68" t="s">
        <v>128</v>
      </c>
      <c r="C429" s="105" t="s">
        <v>454</v>
      </c>
      <c r="D429" s="29"/>
      <c r="E429" s="103">
        <f>E431+E430+E432</f>
        <v>0</v>
      </c>
      <c r="F429" s="103">
        <f>F431+F430</f>
        <v>0</v>
      </c>
      <c r="G429" s="103">
        <f>G431+G430</f>
        <v>0</v>
      </c>
    </row>
    <row r="430" spans="1:7" ht="31.5" hidden="1" outlineLevel="1">
      <c r="A430" s="16"/>
      <c r="B430" s="28" t="s">
        <v>101</v>
      </c>
      <c r="C430" s="105" t="s">
        <v>454</v>
      </c>
      <c r="D430" s="29">
        <v>200</v>
      </c>
      <c r="E430" s="103">
        <f>'вед прил 7'!H304</f>
        <v>0</v>
      </c>
      <c r="F430" s="103">
        <f>'вед прил 7'!I304</f>
        <v>0</v>
      </c>
      <c r="G430" s="103">
        <f>'вед прил 7'!J304</f>
        <v>0</v>
      </c>
    </row>
    <row r="431" spans="1:7" ht="31.5" hidden="1" outlineLevel="1">
      <c r="A431" s="16"/>
      <c r="B431" s="68" t="s">
        <v>130</v>
      </c>
      <c r="C431" s="105" t="s">
        <v>454</v>
      </c>
      <c r="D431" s="29">
        <v>400</v>
      </c>
      <c r="E431" s="103">
        <f>'вед прил 7'!H305</f>
        <v>0</v>
      </c>
      <c r="F431" s="103">
        <f>'вед прил 7'!I305</f>
        <v>0</v>
      </c>
      <c r="G431" s="103">
        <f>'вед прил 7'!J305</f>
        <v>0</v>
      </c>
    </row>
    <row r="432" spans="1:7" hidden="1" outlineLevel="1">
      <c r="A432" s="16"/>
      <c r="B432" s="68" t="s">
        <v>191</v>
      </c>
      <c r="C432" s="105" t="s">
        <v>454</v>
      </c>
      <c r="D432" s="29">
        <v>800</v>
      </c>
      <c r="E432" s="103">
        <f>'вед прил 7'!H306</f>
        <v>0</v>
      </c>
      <c r="F432" s="103">
        <f>'вед прил 7'!I306</f>
        <v>0</v>
      </c>
      <c r="G432" s="103">
        <f>'вед прил 7'!J306</f>
        <v>0</v>
      </c>
    </row>
    <row r="433" spans="1:7" hidden="1" outlineLevel="1">
      <c r="A433" s="16"/>
      <c r="B433" s="28" t="s">
        <v>455</v>
      </c>
      <c r="C433" s="105" t="s">
        <v>456</v>
      </c>
      <c r="D433" s="29"/>
      <c r="E433" s="103">
        <f>E434</f>
        <v>0</v>
      </c>
      <c r="F433" s="103">
        <f>F434</f>
        <v>0</v>
      </c>
      <c r="G433" s="103">
        <f>G434</f>
        <v>0</v>
      </c>
    </row>
    <row r="434" spans="1:7" ht="31.5" hidden="1" outlineLevel="1">
      <c r="A434" s="16"/>
      <c r="B434" s="28" t="s">
        <v>101</v>
      </c>
      <c r="C434" s="105" t="s">
        <v>456</v>
      </c>
      <c r="D434" s="29">
        <v>200</v>
      </c>
      <c r="E434" s="103">
        <f>'вед прил 7'!H308</f>
        <v>0</v>
      </c>
      <c r="F434" s="103">
        <f>'вед прил 7'!I308</f>
        <v>0</v>
      </c>
      <c r="G434" s="103">
        <f>'вед прил 7'!J308</f>
        <v>0</v>
      </c>
    </row>
    <row r="435" spans="1:7" ht="55.9" hidden="1" customHeight="1" collapsed="1">
      <c r="A435" s="182"/>
      <c r="B435" s="211" t="s">
        <v>457</v>
      </c>
      <c r="C435" s="203" t="s">
        <v>458</v>
      </c>
      <c r="D435" s="188"/>
      <c r="E435" s="190">
        <f>E436</f>
        <v>5000</v>
      </c>
      <c r="F435" s="190">
        <f>F436</f>
        <v>5000</v>
      </c>
      <c r="G435" s="190">
        <f>G436+G441</f>
        <v>5000</v>
      </c>
    </row>
    <row r="436" spans="1:7" ht="35.450000000000003" hidden="1" customHeight="1">
      <c r="A436" s="182"/>
      <c r="B436" s="188" t="s">
        <v>130</v>
      </c>
      <c r="C436" s="203" t="s">
        <v>458</v>
      </c>
      <c r="D436" s="188">
        <v>400</v>
      </c>
      <c r="E436" s="190">
        <f>'вед прил 7'!H310</f>
        <v>5000</v>
      </c>
      <c r="F436" s="190">
        <f>'вед прил 7'!I310</f>
        <v>5000</v>
      </c>
      <c r="G436" s="190">
        <f>'вед прил 7'!J310</f>
        <v>5000</v>
      </c>
    </row>
    <row r="437" spans="1:7" ht="63" hidden="1" outlineLevel="1">
      <c r="A437" s="16"/>
      <c r="B437" s="28" t="s">
        <v>459</v>
      </c>
      <c r="C437" s="105" t="s">
        <v>460</v>
      </c>
      <c r="D437" s="29"/>
      <c r="E437" s="103">
        <f>E438</f>
        <v>0</v>
      </c>
      <c r="F437" s="103">
        <f>F438</f>
        <v>0</v>
      </c>
      <c r="G437" s="103">
        <f>G438</f>
        <v>0</v>
      </c>
    </row>
    <row r="438" spans="1:7" hidden="1" outlineLevel="1">
      <c r="A438" s="16"/>
      <c r="B438" s="28" t="s">
        <v>191</v>
      </c>
      <c r="C438" s="105" t="s">
        <v>460</v>
      </c>
      <c r="D438" s="29">
        <v>800</v>
      </c>
      <c r="E438" s="103">
        <f>'вед прил 7'!H312</f>
        <v>0</v>
      </c>
      <c r="F438" s="103">
        <v>0</v>
      </c>
      <c r="G438" s="103">
        <v>0</v>
      </c>
    </row>
    <row r="439" spans="1:7" ht="47.25" hidden="1" outlineLevel="1">
      <c r="A439" s="16"/>
      <c r="B439" s="28" t="s">
        <v>461</v>
      </c>
      <c r="C439" s="105" t="s">
        <v>462</v>
      </c>
      <c r="D439" s="29"/>
      <c r="E439" s="103">
        <f>E440</f>
        <v>0</v>
      </c>
      <c r="F439" s="103">
        <f>F440</f>
        <v>0</v>
      </c>
      <c r="G439" s="103">
        <f>G440</f>
        <v>0</v>
      </c>
    </row>
    <row r="440" spans="1:7" ht="31.5" hidden="1" outlineLevel="1">
      <c r="A440" s="16"/>
      <c r="B440" s="28" t="s">
        <v>130</v>
      </c>
      <c r="C440" s="105" t="s">
        <v>462</v>
      </c>
      <c r="D440" s="29">
        <v>400</v>
      </c>
      <c r="E440" s="103">
        <f>'вед прил 7'!H314</f>
        <v>0</v>
      </c>
      <c r="F440" s="103">
        <v>0</v>
      </c>
      <c r="G440" s="103">
        <v>0</v>
      </c>
    </row>
    <row r="441" spans="1:7" ht="47.25" hidden="1" outlineLevel="1">
      <c r="A441" s="16"/>
      <c r="B441" s="28" t="s">
        <v>461</v>
      </c>
      <c r="C441" s="31" t="s">
        <v>463</v>
      </c>
      <c r="D441" s="32"/>
      <c r="E441" s="103">
        <f>E442</f>
        <v>0</v>
      </c>
      <c r="F441" s="103">
        <f>F442</f>
        <v>0</v>
      </c>
      <c r="G441" s="103">
        <f>G442</f>
        <v>0</v>
      </c>
    </row>
    <row r="442" spans="1:7" ht="31.5" hidden="1" outlineLevel="1">
      <c r="A442" s="16"/>
      <c r="B442" s="28" t="s">
        <v>130</v>
      </c>
      <c r="C442" s="31" t="s">
        <v>463</v>
      </c>
      <c r="D442" s="32">
        <v>400</v>
      </c>
      <c r="E442" s="103">
        <f>'вед прил 7'!H316</f>
        <v>0</v>
      </c>
      <c r="F442" s="103">
        <f>'вед прил 7'!I316</f>
        <v>0</v>
      </c>
      <c r="G442" s="103">
        <f>'вед прил 7'!J316</f>
        <v>0</v>
      </c>
    </row>
    <row r="443" spans="1:7" ht="36.6" customHeight="1" collapsed="1">
      <c r="A443" s="184">
        <v>9</v>
      </c>
      <c r="B443" s="210" t="s">
        <v>464</v>
      </c>
      <c r="C443" s="239" t="s">
        <v>465</v>
      </c>
      <c r="D443" s="187"/>
      <c r="E443" s="234">
        <f>E444+E448</f>
        <v>2118</v>
      </c>
      <c r="F443" s="234">
        <f>F444+F448</f>
        <v>2210</v>
      </c>
      <c r="G443" s="234">
        <f>G444+G448</f>
        <v>2304</v>
      </c>
    </row>
    <row r="444" spans="1:7" ht="31.5">
      <c r="A444" s="182"/>
      <c r="B444" s="211" t="s">
        <v>466</v>
      </c>
      <c r="C444" s="235" t="s">
        <v>467</v>
      </c>
      <c r="D444" s="188"/>
      <c r="E444" s="226">
        <f>E445</f>
        <v>820</v>
      </c>
      <c r="F444" s="226">
        <f t="shared" ref="F444:G446" si="67">F445</f>
        <v>860</v>
      </c>
      <c r="G444" s="226">
        <f t="shared" si="67"/>
        <v>900</v>
      </c>
    </row>
    <row r="445" spans="1:7" ht="31.5">
      <c r="A445" s="182"/>
      <c r="B445" s="211" t="s">
        <v>468</v>
      </c>
      <c r="C445" s="235" t="s">
        <v>469</v>
      </c>
      <c r="D445" s="188"/>
      <c r="E445" s="226">
        <f>E446</f>
        <v>820</v>
      </c>
      <c r="F445" s="226">
        <f t="shared" si="67"/>
        <v>860</v>
      </c>
      <c r="G445" s="226">
        <f t="shared" si="67"/>
        <v>900</v>
      </c>
    </row>
    <row r="446" spans="1:7" ht="31.5" hidden="1">
      <c r="A446" s="182"/>
      <c r="B446" s="211" t="s">
        <v>470</v>
      </c>
      <c r="C446" s="203" t="s">
        <v>471</v>
      </c>
      <c r="D446" s="188"/>
      <c r="E446" s="190">
        <f>E447</f>
        <v>820</v>
      </c>
      <c r="F446" s="190">
        <f t="shared" si="67"/>
        <v>860</v>
      </c>
      <c r="G446" s="190">
        <f t="shared" si="67"/>
        <v>900</v>
      </c>
    </row>
    <row r="447" spans="1:7" ht="39" hidden="1" customHeight="1">
      <c r="A447" s="182"/>
      <c r="B447" s="188" t="s">
        <v>101</v>
      </c>
      <c r="C447" s="203" t="s">
        <v>471</v>
      </c>
      <c r="D447" s="188">
        <v>200</v>
      </c>
      <c r="E447" s="190">
        <f>'вед прил 7'!H264</f>
        <v>820</v>
      </c>
      <c r="F447" s="190">
        <f>'вед прил 7'!I264</f>
        <v>860</v>
      </c>
      <c r="G447" s="190">
        <f>'вед прил 7'!J264</f>
        <v>900</v>
      </c>
    </row>
    <row r="448" spans="1:7" ht="39" customHeight="1">
      <c r="A448" s="182"/>
      <c r="B448" s="211" t="s">
        <v>472</v>
      </c>
      <c r="C448" s="235" t="s">
        <v>473</v>
      </c>
      <c r="D448" s="188"/>
      <c r="E448" s="226">
        <f t="shared" ref="E448:G448" si="68">E449</f>
        <v>1298</v>
      </c>
      <c r="F448" s="226">
        <f t="shared" si="68"/>
        <v>1350</v>
      </c>
      <c r="G448" s="226">
        <f t="shared" si="68"/>
        <v>1404</v>
      </c>
    </row>
    <row r="449" spans="1:7" ht="55.9" customHeight="1">
      <c r="A449" s="182"/>
      <c r="B449" s="212" t="s">
        <v>474</v>
      </c>
      <c r="C449" s="235" t="s">
        <v>475</v>
      </c>
      <c r="D449" s="188"/>
      <c r="E449" s="226">
        <f>E450+E453</f>
        <v>1298</v>
      </c>
      <c r="F449" s="226">
        <f t="shared" ref="F449:G449" si="69">F450+F453</f>
        <v>1350</v>
      </c>
      <c r="G449" s="226">
        <f t="shared" si="69"/>
        <v>1404</v>
      </c>
    </row>
    <row r="450" spans="1:7" ht="31.5" hidden="1">
      <c r="A450" s="182"/>
      <c r="B450" s="211" t="s">
        <v>476</v>
      </c>
      <c r="C450" s="203" t="s">
        <v>477</v>
      </c>
      <c r="D450" s="188"/>
      <c r="E450" s="190">
        <f>E451+E452</f>
        <v>1298</v>
      </c>
      <c r="F450" s="190">
        <f>F451+F452</f>
        <v>1350</v>
      </c>
      <c r="G450" s="190">
        <f>G451+G452</f>
        <v>1404</v>
      </c>
    </row>
    <row r="451" spans="1:7" ht="63" hidden="1" outlineLevel="1">
      <c r="A451" s="16"/>
      <c r="B451" s="28" t="s">
        <v>113</v>
      </c>
      <c r="C451" s="105" t="s">
        <v>477</v>
      </c>
      <c r="D451" s="29">
        <v>100</v>
      </c>
      <c r="E451" s="103">
        <f>'вед прил 7'!H268</f>
        <v>0</v>
      </c>
      <c r="F451" s="103">
        <f>'вед прил 7'!I268</f>
        <v>0</v>
      </c>
      <c r="G451" s="103">
        <f>'вед прил 7'!J268</f>
        <v>0</v>
      </c>
    </row>
    <row r="452" spans="1:7" ht="43.15" hidden="1" customHeight="1" collapsed="1">
      <c r="A452" s="182"/>
      <c r="B452" s="188" t="s">
        <v>101</v>
      </c>
      <c r="C452" s="203" t="s">
        <v>477</v>
      </c>
      <c r="D452" s="188">
        <v>200</v>
      </c>
      <c r="E452" s="190">
        <f>'вед прил 7'!H269</f>
        <v>1298</v>
      </c>
      <c r="F452" s="190">
        <f>'вед прил 7'!I269</f>
        <v>1350</v>
      </c>
      <c r="G452" s="190">
        <f>'вед прил 7'!J269</f>
        <v>1404</v>
      </c>
    </row>
    <row r="453" spans="1:7" ht="27.6" hidden="1" customHeight="1" outlineLevel="1">
      <c r="A453" s="16"/>
      <c r="B453" s="28" t="s">
        <v>93</v>
      </c>
      <c r="C453" s="105" t="s">
        <v>478</v>
      </c>
      <c r="D453" s="29"/>
      <c r="E453" s="103">
        <f>E454+E455</f>
        <v>0</v>
      </c>
      <c r="F453" s="103">
        <f t="shared" ref="F453:G453" si="70">F454+F455</f>
        <v>0</v>
      </c>
      <c r="G453" s="103">
        <f t="shared" si="70"/>
        <v>0</v>
      </c>
    </row>
    <row r="454" spans="1:7" ht="54.6" hidden="1" customHeight="1" outlineLevel="1">
      <c r="A454" s="16"/>
      <c r="B454" s="28" t="s">
        <v>113</v>
      </c>
      <c r="C454" s="105" t="s">
        <v>478</v>
      </c>
      <c r="D454" s="29">
        <v>100</v>
      </c>
      <c r="E454" s="103">
        <f>'вед прил 7'!H271</f>
        <v>0</v>
      </c>
      <c r="F454" s="103">
        <f>'вед прил 7'!I271</f>
        <v>0</v>
      </c>
      <c r="G454" s="103">
        <f>'вед прил 7'!J271</f>
        <v>0</v>
      </c>
    </row>
    <row r="455" spans="1:7" ht="34.15" hidden="1" customHeight="1" outlineLevel="1">
      <c r="A455" s="16"/>
      <c r="B455" s="28" t="s">
        <v>101</v>
      </c>
      <c r="C455" s="105" t="s">
        <v>478</v>
      </c>
      <c r="D455" s="29">
        <v>200</v>
      </c>
      <c r="E455" s="103">
        <f>'вед прил 7'!H272</f>
        <v>0</v>
      </c>
      <c r="F455" s="103">
        <f>'вед прил 7'!I272</f>
        <v>0</v>
      </c>
      <c r="G455" s="103">
        <f>'вед прил 7'!J272</f>
        <v>0</v>
      </c>
    </row>
    <row r="456" spans="1:7" ht="27.6" customHeight="1" collapsed="1">
      <c r="A456" s="184">
        <v>10</v>
      </c>
      <c r="B456" s="210" t="s">
        <v>479</v>
      </c>
      <c r="C456" s="239" t="s">
        <v>480</v>
      </c>
      <c r="D456" s="187"/>
      <c r="E456" s="234">
        <f>E457</f>
        <v>27115.8</v>
      </c>
      <c r="F456" s="234">
        <f>F457</f>
        <v>27090.400000000001</v>
      </c>
      <c r="G456" s="234">
        <f>G457</f>
        <v>27108.2</v>
      </c>
    </row>
    <row r="457" spans="1:7" ht="31.5">
      <c r="A457" s="182"/>
      <c r="B457" s="211" t="s">
        <v>481</v>
      </c>
      <c r="C457" s="235" t="s">
        <v>482</v>
      </c>
      <c r="D457" s="188"/>
      <c r="E457" s="226">
        <f>E458+E465</f>
        <v>27115.8</v>
      </c>
      <c r="F457" s="226">
        <f>F458+F465</f>
        <v>27090.400000000001</v>
      </c>
      <c r="G457" s="226">
        <f>G458+G465</f>
        <v>27108.2</v>
      </c>
    </row>
    <row r="458" spans="1:7" ht="30" customHeight="1">
      <c r="A458" s="182"/>
      <c r="B458" s="212" t="s">
        <v>483</v>
      </c>
      <c r="C458" s="223" t="s">
        <v>484</v>
      </c>
      <c r="D458" s="188"/>
      <c r="E458" s="226">
        <f>E459+E462</f>
        <v>737.5</v>
      </c>
      <c r="F458" s="226">
        <f>F459+F462</f>
        <v>700</v>
      </c>
      <c r="G458" s="226">
        <f>G459+G462</f>
        <v>700</v>
      </c>
    </row>
    <row r="459" spans="1:7" hidden="1">
      <c r="A459" s="182"/>
      <c r="B459" s="211" t="s">
        <v>485</v>
      </c>
      <c r="C459" s="189" t="s">
        <v>486</v>
      </c>
      <c r="D459" s="188"/>
      <c r="E459" s="190">
        <f>E461+E460</f>
        <v>737.5</v>
      </c>
      <c r="F459" s="190">
        <f>F461+F460</f>
        <v>700</v>
      </c>
      <c r="G459" s="190">
        <f>G461+G460</f>
        <v>700</v>
      </c>
    </row>
    <row r="460" spans="1:7" ht="63" hidden="1" outlineLevel="1">
      <c r="A460" s="16"/>
      <c r="B460" s="28" t="s">
        <v>113</v>
      </c>
      <c r="C460" s="102" t="s">
        <v>486</v>
      </c>
      <c r="D460" s="29">
        <v>100</v>
      </c>
      <c r="E460" s="103">
        <f>'вед прил 7'!H1130</f>
        <v>0</v>
      </c>
      <c r="F460" s="103">
        <f>'вед прил 7'!I1130</f>
        <v>0</v>
      </c>
      <c r="G460" s="103">
        <f>'вед прил 7'!J1130</f>
        <v>0</v>
      </c>
    </row>
    <row r="461" spans="1:7" ht="31.5" hidden="1" collapsed="1">
      <c r="A461" s="182"/>
      <c r="B461" s="188" t="s">
        <v>101</v>
      </c>
      <c r="C461" s="189" t="s">
        <v>486</v>
      </c>
      <c r="D461" s="188">
        <v>200</v>
      </c>
      <c r="E461" s="190">
        <f>'вед прил 7'!H1131</f>
        <v>737.5</v>
      </c>
      <c r="F461" s="190">
        <f>'вед прил 7'!I1131</f>
        <v>700</v>
      </c>
      <c r="G461" s="190">
        <f>'вед прил 7'!J1131</f>
        <v>700</v>
      </c>
    </row>
    <row r="462" spans="1:7" hidden="1" outlineLevel="1">
      <c r="A462" s="16"/>
      <c r="B462" s="28" t="s">
        <v>303</v>
      </c>
      <c r="C462" s="102" t="s">
        <v>487</v>
      </c>
      <c r="D462" s="29"/>
      <c r="E462" s="103">
        <f>E464+E463</f>
        <v>0</v>
      </c>
      <c r="F462" s="103">
        <f>F464+F463</f>
        <v>0</v>
      </c>
      <c r="G462" s="103">
        <f>G464+G463</f>
        <v>0</v>
      </c>
    </row>
    <row r="463" spans="1:7" ht="63" hidden="1" outlineLevel="1">
      <c r="A463" s="16"/>
      <c r="B463" s="28" t="s">
        <v>113</v>
      </c>
      <c r="C463" s="102" t="s">
        <v>487</v>
      </c>
      <c r="D463" s="29">
        <v>100</v>
      </c>
      <c r="E463" s="103">
        <f>'вед прил 7'!H1133</f>
        <v>0</v>
      </c>
      <c r="F463" s="103">
        <f>'вед прил 7'!I1133</f>
        <v>0</v>
      </c>
      <c r="G463" s="103">
        <f>'вед прил 7'!J1133</f>
        <v>0</v>
      </c>
    </row>
    <row r="464" spans="1:7" ht="31.5" hidden="1" outlineLevel="1">
      <c r="A464" s="16"/>
      <c r="B464" s="28" t="s">
        <v>101</v>
      </c>
      <c r="C464" s="102" t="s">
        <v>487</v>
      </c>
      <c r="D464" s="29">
        <v>200</v>
      </c>
      <c r="E464" s="103">
        <f>'вед прил 7'!H1134</f>
        <v>0</v>
      </c>
      <c r="F464" s="103">
        <f>'вед прил 7'!I1134</f>
        <v>0</v>
      </c>
      <c r="G464" s="103">
        <f>'вед прил 7'!J1134</f>
        <v>0</v>
      </c>
    </row>
    <row r="465" spans="1:7" ht="31.5" collapsed="1">
      <c r="A465" s="182"/>
      <c r="B465" s="212" t="s">
        <v>488</v>
      </c>
      <c r="C465" s="223" t="s">
        <v>489</v>
      </c>
      <c r="D465" s="188"/>
      <c r="E465" s="226">
        <f>E466+E470</f>
        <v>26378.3</v>
      </c>
      <c r="F465" s="226">
        <f t="shared" ref="F465:G465" si="71">F466+F470</f>
        <v>26390.400000000001</v>
      </c>
      <c r="G465" s="226">
        <f t="shared" si="71"/>
        <v>26408.2</v>
      </c>
    </row>
    <row r="466" spans="1:7" hidden="1">
      <c r="A466" s="182"/>
      <c r="B466" s="211" t="s">
        <v>200</v>
      </c>
      <c r="C466" s="189" t="s">
        <v>490</v>
      </c>
      <c r="D466" s="188"/>
      <c r="E466" s="190">
        <f>E467+E469+E468</f>
        <v>4039.5</v>
      </c>
      <c r="F466" s="190">
        <f>F467+F469+F468</f>
        <v>3934.5</v>
      </c>
      <c r="G466" s="190">
        <f>G467+G469+G468</f>
        <v>3934.5</v>
      </c>
    </row>
    <row r="467" spans="1:7" ht="63" hidden="1">
      <c r="A467" s="182"/>
      <c r="B467" s="188" t="s">
        <v>113</v>
      </c>
      <c r="C467" s="189" t="s">
        <v>490</v>
      </c>
      <c r="D467" s="188">
        <v>100</v>
      </c>
      <c r="E467" s="190">
        <f>'вед прил 7'!H1145</f>
        <v>3744.5</v>
      </c>
      <c r="F467" s="190">
        <f>'вед прил 7'!I1145</f>
        <v>3744.5</v>
      </c>
      <c r="G467" s="190">
        <f>'вед прил 7'!J1145</f>
        <v>3744.5</v>
      </c>
    </row>
    <row r="468" spans="1:7" ht="31.5" hidden="1">
      <c r="A468" s="182"/>
      <c r="B468" s="188" t="s">
        <v>101</v>
      </c>
      <c r="C468" s="189" t="s">
        <v>490</v>
      </c>
      <c r="D468" s="188">
        <v>200</v>
      </c>
      <c r="E468" s="190">
        <f>'вед прил 7'!H1146</f>
        <v>295</v>
      </c>
      <c r="F468" s="190">
        <f>'вед прил 7'!I1146</f>
        <v>190</v>
      </c>
      <c r="G468" s="190">
        <f>'вед прил 7'!J1146</f>
        <v>190</v>
      </c>
    </row>
    <row r="469" spans="1:7" hidden="1" outlineLevel="1">
      <c r="A469" s="16"/>
      <c r="B469" s="28" t="s">
        <v>191</v>
      </c>
      <c r="C469" s="102" t="s">
        <v>490</v>
      </c>
      <c r="D469" s="29">
        <v>800</v>
      </c>
      <c r="E469" s="103">
        <f>'вед прил 7'!H1147</f>
        <v>0</v>
      </c>
      <c r="F469" s="103">
        <f>'вед прил 7'!I1147</f>
        <v>0</v>
      </c>
      <c r="G469" s="103">
        <f>'вед прил 7'!J1147</f>
        <v>0</v>
      </c>
    </row>
    <row r="470" spans="1:7" ht="31.5" hidden="1" collapsed="1">
      <c r="A470" s="182"/>
      <c r="B470" s="211" t="s">
        <v>187</v>
      </c>
      <c r="C470" s="189" t="s">
        <v>491</v>
      </c>
      <c r="D470" s="188"/>
      <c r="E470" s="190">
        <f>E471+E472+E473</f>
        <v>22338.799999999999</v>
      </c>
      <c r="F470" s="190">
        <f>F471+F472+F473</f>
        <v>22455.9</v>
      </c>
      <c r="G470" s="190">
        <f>G471+G472+G473</f>
        <v>22473.7</v>
      </c>
    </row>
    <row r="471" spans="1:7" ht="63" hidden="1">
      <c r="A471" s="182"/>
      <c r="B471" s="188" t="s">
        <v>113</v>
      </c>
      <c r="C471" s="189" t="s">
        <v>491</v>
      </c>
      <c r="D471" s="188">
        <v>100</v>
      </c>
      <c r="E471" s="190">
        <f>'вед прил 7'!H1137</f>
        <v>19788.5</v>
      </c>
      <c r="F471" s="190">
        <f>'вед прил 7'!I1137</f>
        <v>19788.5</v>
      </c>
      <c r="G471" s="190">
        <f>'вед прил 7'!J1137</f>
        <v>19788.5</v>
      </c>
    </row>
    <row r="472" spans="1:7" ht="31.5" hidden="1">
      <c r="A472" s="182"/>
      <c r="B472" s="188" t="s">
        <v>101</v>
      </c>
      <c r="C472" s="189" t="s">
        <v>491</v>
      </c>
      <c r="D472" s="188">
        <v>200</v>
      </c>
      <c r="E472" s="190">
        <f>'вед прил 7'!H1138</f>
        <v>2451.3000000000002</v>
      </c>
      <c r="F472" s="190">
        <f>'вед прил 7'!I1138</f>
        <v>2568.4</v>
      </c>
      <c r="G472" s="190">
        <f>'вед прил 7'!J1138</f>
        <v>2586.1999999999998</v>
      </c>
    </row>
    <row r="473" spans="1:7" hidden="1">
      <c r="A473" s="182"/>
      <c r="B473" s="188" t="s">
        <v>191</v>
      </c>
      <c r="C473" s="189" t="s">
        <v>491</v>
      </c>
      <c r="D473" s="188">
        <v>800</v>
      </c>
      <c r="E473" s="190">
        <f>'вед прил 7'!H1139</f>
        <v>99</v>
      </c>
      <c r="F473" s="190">
        <f>'вед прил 7'!I1139</f>
        <v>99</v>
      </c>
      <c r="G473" s="190">
        <f>'вед прил 7'!J1139</f>
        <v>99</v>
      </c>
    </row>
    <row r="474" spans="1:7" ht="31.5">
      <c r="A474" s="184">
        <v>11</v>
      </c>
      <c r="B474" s="210" t="s">
        <v>492</v>
      </c>
      <c r="C474" s="239" t="s">
        <v>493</v>
      </c>
      <c r="D474" s="187"/>
      <c r="E474" s="234">
        <f>E475+E482+E491+E487+E495</f>
        <v>11715.4</v>
      </c>
      <c r="F474" s="234">
        <f t="shared" ref="F474:G474" si="72">F475+F482+F491+F487+F495</f>
        <v>12315.4</v>
      </c>
      <c r="G474" s="234">
        <f t="shared" si="72"/>
        <v>12315.4</v>
      </c>
    </row>
    <row r="475" spans="1:7" ht="31.5">
      <c r="A475" s="182"/>
      <c r="B475" s="211" t="s">
        <v>494</v>
      </c>
      <c r="C475" s="235" t="s">
        <v>495</v>
      </c>
      <c r="D475" s="188"/>
      <c r="E475" s="226">
        <f>E476</f>
        <v>11265.4</v>
      </c>
      <c r="F475" s="226">
        <f t="shared" ref="F475:G475" si="73">F476</f>
        <v>11865.4</v>
      </c>
      <c r="G475" s="226">
        <f t="shared" si="73"/>
        <v>11865.4</v>
      </c>
    </row>
    <row r="476" spans="1:7" ht="47.25">
      <c r="A476" s="182"/>
      <c r="B476" s="211" t="s">
        <v>496</v>
      </c>
      <c r="C476" s="235" t="s">
        <v>497</v>
      </c>
      <c r="D476" s="188"/>
      <c r="E476" s="226">
        <f>E477+E480</f>
        <v>11265.4</v>
      </c>
      <c r="F476" s="226">
        <f t="shared" ref="F476:G476" si="74">F477+F480</f>
        <v>11865.4</v>
      </c>
      <c r="G476" s="226">
        <f t="shared" si="74"/>
        <v>11865.4</v>
      </c>
    </row>
    <row r="477" spans="1:7" ht="63" hidden="1">
      <c r="A477" s="182"/>
      <c r="B477" s="211" t="s">
        <v>498</v>
      </c>
      <c r="C477" s="203" t="s">
        <v>499</v>
      </c>
      <c r="D477" s="188"/>
      <c r="E477" s="190">
        <f>E478+E479</f>
        <v>515.4</v>
      </c>
      <c r="F477" s="190">
        <f>F478+F479</f>
        <v>400</v>
      </c>
      <c r="G477" s="190">
        <f>G478+G479</f>
        <v>400</v>
      </c>
    </row>
    <row r="478" spans="1:7" ht="31.5" hidden="1">
      <c r="A478" s="182"/>
      <c r="B478" s="188" t="s">
        <v>101</v>
      </c>
      <c r="C478" s="191" t="s">
        <v>499</v>
      </c>
      <c r="D478" s="192">
        <v>200</v>
      </c>
      <c r="E478" s="190">
        <f>'вед прил 7'!H106</f>
        <v>215.4</v>
      </c>
      <c r="F478" s="190">
        <f>'вед прил 7'!I106</f>
        <v>100</v>
      </c>
      <c r="G478" s="190">
        <f>'вед прил 7'!J106</f>
        <v>100</v>
      </c>
    </row>
    <row r="479" spans="1:7" hidden="1">
      <c r="A479" s="182"/>
      <c r="B479" s="188" t="s">
        <v>110</v>
      </c>
      <c r="C479" s="191" t="s">
        <v>499</v>
      </c>
      <c r="D479" s="192">
        <v>300</v>
      </c>
      <c r="E479" s="190">
        <f>'вед прил 7'!H107</f>
        <v>300</v>
      </c>
      <c r="F479" s="190">
        <f>'вед прил 7'!I107</f>
        <v>300</v>
      </c>
      <c r="G479" s="190">
        <f>'вед прил 7'!J107</f>
        <v>300</v>
      </c>
    </row>
    <row r="480" spans="1:7" ht="31.5" hidden="1">
      <c r="A480" s="182"/>
      <c r="B480" s="211" t="s">
        <v>500</v>
      </c>
      <c r="C480" s="191" t="s">
        <v>501</v>
      </c>
      <c r="D480" s="192"/>
      <c r="E480" s="190">
        <f>E481</f>
        <v>10750</v>
      </c>
      <c r="F480" s="190">
        <f>F481</f>
        <v>11465.4</v>
      </c>
      <c r="G480" s="190">
        <f>G481</f>
        <v>11465.4</v>
      </c>
    </row>
    <row r="481" spans="1:7" ht="31.5" hidden="1">
      <c r="A481" s="182"/>
      <c r="B481" s="188" t="s">
        <v>88</v>
      </c>
      <c r="C481" s="191" t="s">
        <v>501</v>
      </c>
      <c r="D481" s="192">
        <v>600</v>
      </c>
      <c r="E481" s="190">
        <f>'вед прил 7'!H109</f>
        <v>10750</v>
      </c>
      <c r="F481" s="190">
        <f>'вед прил 7'!I109</f>
        <v>11465.4</v>
      </c>
      <c r="G481" s="190">
        <f>'вед прил 7'!J109</f>
        <v>11465.4</v>
      </c>
    </row>
    <row r="482" spans="1:7" ht="31.5">
      <c r="A482" s="182"/>
      <c r="B482" s="211" t="s">
        <v>502</v>
      </c>
      <c r="C482" s="235" t="s">
        <v>503</v>
      </c>
      <c r="D482" s="188"/>
      <c r="E482" s="226">
        <f t="shared" ref="E482:G483" si="75">E483</f>
        <v>150</v>
      </c>
      <c r="F482" s="226">
        <f t="shared" si="75"/>
        <v>150</v>
      </c>
      <c r="G482" s="226">
        <f t="shared" si="75"/>
        <v>150</v>
      </c>
    </row>
    <row r="483" spans="1:7" ht="47.25">
      <c r="A483" s="182"/>
      <c r="B483" s="211" t="s">
        <v>504</v>
      </c>
      <c r="C483" s="235" t="s">
        <v>505</v>
      </c>
      <c r="D483" s="188"/>
      <c r="E483" s="226">
        <f t="shared" si="75"/>
        <v>150</v>
      </c>
      <c r="F483" s="226">
        <f t="shared" si="75"/>
        <v>150</v>
      </c>
      <c r="G483" s="226">
        <f t="shared" si="75"/>
        <v>150</v>
      </c>
    </row>
    <row r="484" spans="1:7" ht="47.25" hidden="1">
      <c r="A484" s="182"/>
      <c r="B484" s="211" t="s">
        <v>506</v>
      </c>
      <c r="C484" s="203" t="s">
        <v>507</v>
      </c>
      <c r="D484" s="188"/>
      <c r="E484" s="190">
        <f>E485+E486</f>
        <v>150</v>
      </c>
      <c r="F484" s="190">
        <f>F485+F486</f>
        <v>150</v>
      </c>
      <c r="G484" s="190">
        <f>G485+G486</f>
        <v>150</v>
      </c>
    </row>
    <row r="485" spans="1:7" ht="31.5" hidden="1">
      <c r="A485" s="182"/>
      <c r="B485" s="188" t="s">
        <v>101</v>
      </c>
      <c r="C485" s="203" t="s">
        <v>507</v>
      </c>
      <c r="D485" s="188">
        <v>200</v>
      </c>
      <c r="E485" s="190">
        <f>'вед прил 7'!H113</f>
        <v>50</v>
      </c>
      <c r="F485" s="190">
        <f>'вед прил 7'!I113</f>
        <v>50</v>
      </c>
      <c r="G485" s="190">
        <f>'вед прил 7'!J113</f>
        <v>50</v>
      </c>
    </row>
    <row r="486" spans="1:7" hidden="1">
      <c r="A486" s="182"/>
      <c r="B486" s="188" t="s">
        <v>110</v>
      </c>
      <c r="C486" s="203" t="s">
        <v>507</v>
      </c>
      <c r="D486" s="188">
        <v>300</v>
      </c>
      <c r="E486" s="190">
        <f>'вед прил 7'!H114</f>
        <v>100</v>
      </c>
      <c r="F486" s="190">
        <f>'вед прил 7'!I114</f>
        <v>100</v>
      </c>
      <c r="G486" s="190">
        <f>'вед прил 7'!J114</f>
        <v>100</v>
      </c>
    </row>
    <row r="487" spans="1:7" hidden="1" outlineLevel="1">
      <c r="A487" s="16"/>
      <c r="B487" s="28" t="s">
        <v>508</v>
      </c>
      <c r="C487" s="238" t="s">
        <v>509</v>
      </c>
      <c r="D487" s="29"/>
      <c r="E487" s="228">
        <f>E488</f>
        <v>0</v>
      </c>
      <c r="F487" s="228">
        <f t="shared" ref="F487:G489" si="76">F488</f>
        <v>0</v>
      </c>
      <c r="G487" s="228">
        <f t="shared" si="76"/>
        <v>0</v>
      </c>
    </row>
    <row r="488" spans="1:7" ht="31.5" hidden="1" outlineLevel="1">
      <c r="A488" s="16"/>
      <c r="B488" s="28" t="s">
        <v>510</v>
      </c>
      <c r="C488" s="238" t="s">
        <v>511</v>
      </c>
      <c r="D488" s="29"/>
      <c r="E488" s="228">
        <f>E489</f>
        <v>0</v>
      </c>
      <c r="F488" s="228">
        <f t="shared" si="76"/>
        <v>0</v>
      </c>
      <c r="G488" s="228">
        <f t="shared" si="76"/>
        <v>0</v>
      </c>
    </row>
    <row r="489" spans="1:7" ht="31.5" hidden="1" outlineLevel="1">
      <c r="A489" s="16"/>
      <c r="B489" s="28" t="s">
        <v>512</v>
      </c>
      <c r="C489" s="105" t="s">
        <v>513</v>
      </c>
      <c r="D489" s="29"/>
      <c r="E489" s="103">
        <f>E490</f>
        <v>0</v>
      </c>
      <c r="F489" s="103">
        <f t="shared" si="76"/>
        <v>0</v>
      </c>
      <c r="G489" s="103">
        <f t="shared" si="76"/>
        <v>0</v>
      </c>
    </row>
    <row r="490" spans="1:7" hidden="1" outlineLevel="1">
      <c r="A490" s="16"/>
      <c r="B490" s="28" t="s">
        <v>514</v>
      </c>
      <c r="C490" s="105" t="s">
        <v>513</v>
      </c>
      <c r="D490" s="29">
        <v>500</v>
      </c>
      <c r="E490" s="103">
        <f>'вед прил 7'!H542</f>
        <v>0</v>
      </c>
      <c r="F490" s="103">
        <f>'вед прил 7'!I542</f>
        <v>0</v>
      </c>
      <c r="G490" s="103">
        <f>'вед прил 7'!J542</f>
        <v>0</v>
      </c>
    </row>
    <row r="491" spans="1:7" ht="31.5" collapsed="1">
      <c r="A491" s="182"/>
      <c r="B491" s="211" t="s">
        <v>515</v>
      </c>
      <c r="C491" s="235" t="s">
        <v>516</v>
      </c>
      <c r="D491" s="188"/>
      <c r="E491" s="226">
        <f>E492</f>
        <v>100</v>
      </c>
      <c r="F491" s="226">
        <f t="shared" ref="F491:G497" si="77">F492</f>
        <v>100</v>
      </c>
      <c r="G491" s="226">
        <f t="shared" si="77"/>
        <v>100</v>
      </c>
    </row>
    <row r="492" spans="1:7" ht="47.25">
      <c r="A492" s="182"/>
      <c r="B492" s="211" t="s">
        <v>517</v>
      </c>
      <c r="C492" s="235" t="s">
        <v>518</v>
      </c>
      <c r="D492" s="188"/>
      <c r="E492" s="226">
        <f>E493</f>
        <v>100</v>
      </c>
      <c r="F492" s="226">
        <f t="shared" si="77"/>
        <v>100</v>
      </c>
      <c r="G492" s="226">
        <f t="shared" si="77"/>
        <v>100</v>
      </c>
    </row>
    <row r="493" spans="1:7" ht="31.5" hidden="1">
      <c r="A493" s="182"/>
      <c r="B493" s="211" t="s">
        <v>519</v>
      </c>
      <c r="C493" s="203" t="s">
        <v>520</v>
      </c>
      <c r="D493" s="188"/>
      <c r="E493" s="190">
        <f>E494</f>
        <v>100</v>
      </c>
      <c r="F493" s="190">
        <f t="shared" si="77"/>
        <v>100</v>
      </c>
      <c r="G493" s="190">
        <f t="shared" si="77"/>
        <v>100</v>
      </c>
    </row>
    <row r="494" spans="1:7" ht="31.5" hidden="1">
      <c r="A494" s="182"/>
      <c r="B494" s="188" t="s">
        <v>101</v>
      </c>
      <c r="C494" s="203" t="s">
        <v>520</v>
      </c>
      <c r="D494" s="188">
        <v>200</v>
      </c>
      <c r="E494" s="190">
        <f>'вед прил 7'!H854</f>
        <v>100</v>
      </c>
      <c r="F494" s="190">
        <f>'вед прил 7'!I854</f>
        <v>100</v>
      </c>
      <c r="G494" s="190">
        <f>'вед прил 7'!J854</f>
        <v>100</v>
      </c>
    </row>
    <row r="495" spans="1:7" ht="31.5">
      <c r="A495" s="182"/>
      <c r="B495" s="211" t="s">
        <v>521</v>
      </c>
      <c r="C495" s="235" t="s">
        <v>522</v>
      </c>
      <c r="D495" s="188"/>
      <c r="E495" s="226">
        <f>E496</f>
        <v>200</v>
      </c>
      <c r="F495" s="226">
        <f t="shared" si="77"/>
        <v>200</v>
      </c>
      <c r="G495" s="226">
        <f t="shared" si="77"/>
        <v>200</v>
      </c>
    </row>
    <row r="496" spans="1:7" ht="31.5">
      <c r="A496" s="182"/>
      <c r="B496" s="211" t="s">
        <v>523</v>
      </c>
      <c r="C496" s="235" t="s">
        <v>524</v>
      </c>
      <c r="D496" s="188"/>
      <c r="E496" s="226">
        <f>E497</f>
        <v>200</v>
      </c>
      <c r="F496" s="226">
        <f t="shared" si="77"/>
        <v>200</v>
      </c>
      <c r="G496" s="226">
        <f t="shared" si="77"/>
        <v>200</v>
      </c>
    </row>
    <row r="497" spans="1:7" hidden="1">
      <c r="A497" s="182"/>
      <c r="B497" s="211" t="s">
        <v>525</v>
      </c>
      <c r="C497" s="203" t="s">
        <v>526</v>
      </c>
      <c r="D497" s="188"/>
      <c r="E497" s="190">
        <f>E498</f>
        <v>200</v>
      </c>
      <c r="F497" s="190">
        <f t="shared" si="77"/>
        <v>200</v>
      </c>
      <c r="G497" s="190">
        <f t="shared" si="77"/>
        <v>200</v>
      </c>
    </row>
    <row r="498" spans="1:7" ht="31.5" hidden="1">
      <c r="A498" s="182"/>
      <c r="B498" s="188" t="s">
        <v>101</v>
      </c>
      <c r="C498" s="203" t="s">
        <v>526</v>
      </c>
      <c r="D498" s="188">
        <v>200</v>
      </c>
      <c r="E498" s="190">
        <f>'вед прил 7'!H118</f>
        <v>200</v>
      </c>
      <c r="F498" s="190">
        <f>'вед прил 7'!I118</f>
        <v>200</v>
      </c>
      <c r="G498" s="190">
        <f>'вед прил 7'!J118</f>
        <v>200</v>
      </c>
    </row>
    <row r="499" spans="1:7" ht="31.5">
      <c r="A499" s="184">
        <v>12</v>
      </c>
      <c r="B499" s="210" t="s">
        <v>527</v>
      </c>
      <c r="C499" s="239" t="s">
        <v>528</v>
      </c>
      <c r="D499" s="187"/>
      <c r="E499" s="234">
        <f>E500</f>
        <v>212780</v>
      </c>
      <c r="F499" s="234">
        <f t="shared" ref="F499:G499" si="78">F500</f>
        <v>42495.4</v>
      </c>
      <c r="G499" s="234">
        <f t="shared" si="78"/>
        <v>0</v>
      </c>
    </row>
    <row r="500" spans="1:7" ht="31.5">
      <c r="A500" s="182"/>
      <c r="B500" s="211" t="s">
        <v>529</v>
      </c>
      <c r="C500" s="235" t="s">
        <v>530</v>
      </c>
      <c r="D500" s="188"/>
      <c r="E500" s="226">
        <f>E501+E507+E530+E519+E513+E524</f>
        <v>212780</v>
      </c>
      <c r="F500" s="226">
        <f>F501+F507+F530+F519+F513+F524</f>
        <v>42495.4</v>
      </c>
      <c r="G500" s="226">
        <f>G501+G507+G530+G519+G513+G524</f>
        <v>0</v>
      </c>
    </row>
    <row r="501" spans="1:7" ht="31.5">
      <c r="A501" s="182"/>
      <c r="B501" s="215" t="s">
        <v>531</v>
      </c>
      <c r="C501" s="224" t="s">
        <v>532</v>
      </c>
      <c r="D501" s="192"/>
      <c r="E501" s="226">
        <f>E502+E505</f>
        <v>11202.5</v>
      </c>
      <c r="F501" s="226">
        <f t="shared" ref="F501:G501" si="79">F502+F505</f>
        <v>0</v>
      </c>
      <c r="G501" s="226">
        <f t="shared" si="79"/>
        <v>0</v>
      </c>
    </row>
    <row r="502" spans="1:7" ht="47.25" hidden="1">
      <c r="A502" s="182"/>
      <c r="B502" s="211" t="s">
        <v>128</v>
      </c>
      <c r="C502" s="191" t="s">
        <v>533</v>
      </c>
      <c r="D502" s="192"/>
      <c r="E502" s="190">
        <f>E504+E503</f>
        <v>11202.5</v>
      </c>
      <c r="F502" s="190">
        <f>F504</f>
        <v>0</v>
      </c>
      <c r="G502" s="190">
        <f>G504</f>
        <v>0</v>
      </c>
    </row>
    <row r="503" spans="1:7" ht="31.5" hidden="1">
      <c r="A503" s="182"/>
      <c r="B503" s="188" t="s">
        <v>101</v>
      </c>
      <c r="C503" s="191" t="s">
        <v>533</v>
      </c>
      <c r="D503" s="192">
        <v>200</v>
      </c>
      <c r="E503" s="190">
        <f>'вед прил 7'!H369</f>
        <v>3719.1</v>
      </c>
      <c r="F503" s="190"/>
      <c r="G503" s="190"/>
    </row>
    <row r="504" spans="1:7" ht="31.5" hidden="1">
      <c r="A504" s="182"/>
      <c r="B504" s="188" t="s">
        <v>130</v>
      </c>
      <c r="C504" s="191" t="s">
        <v>533</v>
      </c>
      <c r="D504" s="192">
        <v>400</v>
      </c>
      <c r="E504" s="190">
        <f>'вед прил 7'!H370</f>
        <v>7483.4</v>
      </c>
      <c r="F504" s="190">
        <f>'вед прил 7'!I370</f>
        <v>0</v>
      </c>
      <c r="G504" s="190">
        <f>'вед прил 7'!J370</f>
        <v>0</v>
      </c>
    </row>
    <row r="505" spans="1:7" ht="81.75" hidden="1" customHeight="1" outlineLevel="1">
      <c r="A505" s="16"/>
      <c r="B505" s="28" t="s">
        <v>534</v>
      </c>
      <c r="C505" s="31" t="s">
        <v>535</v>
      </c>
      <c r="D505" s="32"/>
      <c r="E505" s="103">
        <f>E506</f>
        <v>0</v>
      </c>
      <c r="F505" s="103">
        <f>F506</f>
        <v>0</v>
      </c>
      <c r="G505" s="103">
        <f>G506</f>
        <v>0</v>
      </c>
    </row>
    <row r="506" spans="1:7" ht="31.5" hidden="1" outlineLevel="1">
      <c r="A506" s="16"/>
      <c r="B506" s="28" t="s">
        <v>130</v>
      </c>
      <c r="C506" s="31" t="s">
        <v>535</v>
      </c>
      <c r="D506" s="32">
        <v>400</v>
      </c>
      <c r="E506" s="103">
        <f>'вед прил 7'!H372</f>
        <v>0</v>
      </c>
      <c r="F506" s="103">
        <f>'вед прил 7'!I372</f>
        <v>0</v>
      </c>
      <c r="G506" s="103">
        <f>'вед прил 7'!J372</f>
        <v>0</v>
      </c>
    </row>
    <row r="507" spans="1:7" ht="47.25" hidden="1" outlineLevel="1">
      <c r="A507" s="16"/>
      <c r="B507" s="28" t="s">
        <v>436</v>
      </c>
      <c r="C507" s="227" t="s">
        <v>536</v>
      </c>
      <c r="D507" s="32"/>
      <c r="E507" s="228">
        <f>E511+E508</f>
        <v>0</v>
      </c>
      <c r="F507" s="228">
        <f t="shared" ref="F507:G507" si="80">F511+F508</f>
        <v>0</v>
      </c>
      <c r="G507" s="228">
        <f t="shared" si="80"/>
        <v>0</v>
      </c>
    </row>
    <row r="508" spans="1:7" ht="47.25" hidden="1" outlineLevel="1">
      <c r="A508" s="16"/>
      <c r="B508" s="28" t="s">
        <v>128</v>
      </c>
      <c r="C508" s="31" t="s">
        <v>537</v>
      </c>
      <c r="D508" s="32"/>
      <c r="E508" s="103">
        <f>E510+E509</f>
        <v>0</v>
      </c>
      <c r="F508" s="103">
        <f>F510</f>
        <v>0</v>
      </c>
      <c r="G508" s="103">
        <f>G510</f>
        <v>0</v>
      </c>
    </row>
    <row r="509" spans="1:7" ht="31.5" hidden="1" outlineLevel="1">
      <c r="A509" s="16"/>
      <c r="B509" s="28" t="s">
        <v>101</v>
      </c>
      <c r="C509" s="31" t="s">
        <v>537</v>
      </c>
      <c r="D509" s="32">
        <v>200</v>
      </c>
      <c r="E509" s="103">
        <f>'вед прил 7'!H507</f>
        <v>0</v>
      </c>
      <c r="F509" s="103"/>
      <c r="G509" s="103"/>
    </row>
    <row r="510" spans="1:7" ht="31.5" hidden="1" outlineLevel="1">
      <c r="A510" s="16"/>
      <c r="B510" s="28" t="s">
        <v>130</v>
      </c>
      <c r="C510" s="31" t="s">
        <v>537</v>
      </c>
      <c r="D510" s="32">
        <v>400</v>
      </c>
      <c r="E510" s="103">
        <f>'вед прил 7'!H508</f>
        <v>0</v>
      </c>
      <c r="F510" s="103">
        <f>'вед прил 7'!I508</f>
        <v>0</v>
      </c>
      <c r="G510" s="103">
        <f>'вед прил 7'!J508</f>
        <v>0</v>
      </c>
    </row>
    <row r="511" spans="1:7" ht="94.5" hidden="1" outlineLevel="1">
      <c r="A511" s="16"/>
      <c r="B511" s="28" t="s">
        <v>534</v>
      </c>
      <c r="C511" s="31" t="s">
        <v>538</v>
      </c>
      <c r="D511" s="32"/>
      <c r="E511" s="103">
        <f>E512</f>
        <v>0</v>
      </c>
      <c r="F511" s="103">
        <f>F512</f>
        <v>0</v>
      </c>
      <c r="G511" s="103">
        <f>G512</f>
        <v>0</v>
      </c>
    </row>
    <row r="512" spans="1:7" ht="31.5" hidden="1" outlineLevel="1">
      <c r="A512" s="16"/>
      <c r="B512" s="28" t="s">
        <v>130</v>
      </c>
      <c r="C512" s="31" t="s">
        <v>538</v>
      </c>
      <c r="D512" s="32">
        <v>400</v>
      </c>
      <c r="E512" s="103">
        <f>'вед прил 7'!H510</f>
        <v>0</v>
      </c>
      <c r="F512" s="103">
        <f>'вед прил 7'!I510</f>
        <v>0</v>
      </c>
      <c r="G512" s="103">
        <f>'вед прил 7'!J510</f>
        <v>0</v>
      </c>
    </row>
    <row r="513" spans="1:7" ht="47.25" hidden="1" outlineLevel="1">
      <c r="A513" s="16"/>
      <c r="B513" s="28" t="s">
        <v>539</v>
      </c>
      <c r="C513" s="227" t="s">
        <v>540</v>
      </c>
      <c r="D513" s="32"/>
      <c r="E513" s="228">
        <f>E517+E514</f>
        <v>0</v>
      </c>
      <c r="F513" s="228">
        <f>F517+F514</f>
        <v>0</v>
      </c>
      <c r="G513" s="228">
        <f>G517</f>
        <v>0</v>
      </c>
    </row>
    <row r="514" spans="1:7" ht="47.25" hidden="1" outlineLevel="1">
      <c r="A514" s="16"/>
      <c r="B514" s="28" t="s">
        <v>128</v>
      </c>
      <c r="C514" s="30" t="s">
        <v>541</v>
      </c>
      <c r="D514" s="32"/>
      <c r="E514" s="103">
        <f>E515+E516</f>
        <v>0</v>
      </c>
      <c r="F514" s="103">
        <f>F515+F516</f>
        <v>0</v>
      </c>
      <c r="G514" s="103"/>
    </row>
    <row r="515" spans="1:7" ht="31.5" hidden="1" outlineLevel="1">
      <c r="A515" s="16"/>
      <c r="B515" s="28" t="s">
        <v>101</v>
      </c>
      <c r="C515" s="30" t="s">
        <v>541</v>
      </c>
      <c r="D515" s="32">
        <v>200</v>
      </c>
      <c r="E515" s="103">
        <f>'вед прил 7'!H513</f>
        <v>0</v>
      </c>
      <c r="F515" s="103"/>
      <c r="G515" s="103"/>
    </row>
    <row r="516" spans="1:7" ht="31.5" hidden="1" outlineLevel="1">
      <c r="A516" s="16"/>
      <c r="B516" s="28" t="s">
        <v>130</v>
      </c>
      <c r="C516" s="30" t="s">
        <v>541</v>
      </c>
      <c r="D516" s="32">
        <v>400</v>
      </c>
      <c r="E516" s="103">
        <f>'вед прил 7'!H514</f>
        <v>0</v>
      </c>
      <c r="F516" s="103"/>
      <c r="G516" s="103"/>
    </row>
    <row r="517" spans="1:7" ht="94.5" hidden="1" outlineLevel="1">
      <c r="A517" s="16"/>
      <c r="B517" s="28" t="s">
        <v>534</v>
      </c>
      <c r="C517" s="31" t="s">
        <v>542</v>
      </c>
      <c r="D517" s="32"/>
      <c r="E517" s="103">
        <f>E518</f>
        <v>0</v>
      </c>
      <c r="F517" s="103">
        <f>F518</f>
        <v>0</v>
      </c>
      <c r="G517" s="103">
        <f>G518</f>
        <v>0</v>
      </c>
    </row>
    <row r="518" spans="1:7" ht="31.5" hidden="1" outlineLevel="1">
      <c r="A518" s="16"/>
      <c r="B518" s="28" t="s">
        <v>130</v>
      </c>
      <c r="C518" s="31" t="s">
        <v>542</v>
      </c>
      <c r="D518" s="32">
        <v>400</v>
      </c>
      <c r="E518" s="103">
        <f>'вед прил 7'!H516</f>
        <v>0</v>
      </c>
      <c r="F518" s="103">
        <f>'вед прил 7'!I516</f>
        <v>0</v>
      </c>
      <c r="G518" s="103">
        <f>'вед прил 7'!J516</f>
        <v>0</v>
      </c>
    </row>
    <row r="519" spans="1:7" ht="31.15" customHeight="1" collapsed="1">
      <c r="A519" s="182"/>
      <c r="B519" s="211" t="s">
        <v>543</v>
      </c>
      <c r="C519" s="224" t="s">
        <v>544</v>
      </c>
      <c r="D519" s="192"/>
      <c r="E519" s="226">
        <f>E520+E522</f>
        <v>0</v>
      </c>
      <c r="F519" s="226">
        <f t="shared" ref="F519:G519" si="81">F520+F522</f>
        <v>42495.4</v>
      </c>
      <c r="G519" s="226">
        <f t="shared" si="81"/>
        <v>0</v>
      </c>
    </row>
    <row r="520" spans="1:7" ht="47.25" hidden="1" outlineLevel="1">
      <c r="A520" s="16"/>
      <c r="B520" s="28" t="s">
        <v>128</v>
      </c>
      <c r="C520" s="31" t="s">
        <v>545</v>
      </c>
      <c r="D520" s="32"/>
      <c r="E520" s="103">
        <f>E521</f>
        <v>0</v>
      </c>
      <c r="F520" s="103">
        <f>F521</f>
        <v>0</v>
      </c>
      <c r="G520" s="103">
        <f>G521</f>
        <v>0</v>
      </c>
    </row>
    <row r="521" spans="1:7" ht="31.5" hidden="1" outlineLevel="1">
      <c r="A521" s="16"/>
      <c r="B521" s="28" t="s">
        <v>130</v>
      </c>
      <c r="C521" s="31" t="s">
        <v>545</v>
      </c>
      <c r="D521" s="32">
        <v>400</v>
      </c>
      <c r="E521" s="103">
        <f>'вед прил 7'!H758</f>
        <v>0</v>
      </c>
      <c r="F521" s="103">
        <f>'вед прил 7'!I758</f>
        <v>0</v>
      </c>
      <c r="G521" s="103">
        <f>'вед прил 7'!J758</f>
        <v>0</v>
      </c>
    </row>
    <row r="522" spans="1:7" ht="47.25" hidden="1" collapsed="1">
      <c r="A522" s="182"/>
      <c r="B522" s="211" t="s">
        <v>932</v>
      </c>
      <c r="C522" s="191" t="s">
        <v>929</v>
      </c>
      <c r="D522" s="192"/>
      <c r="E522" s="190">
        <f>E523</f>
        <v>0</v>
      </c>
      <c r="F522" s="190">
        <f>F523</f>
        <v>42495.4</v>
      </c>
      <c r="G522" s="190">
        <f>G523</f>
        <v>0</v>
      </c>
    </row>
    <row r="523" spans="1:7" ht="31.5" hidden="1">
      <c r="A523" s="182"/>
      <c r="B523" s="188" t="s">
        <v>130</v>
      </c>
      <c r="C523" s="191" t="s">
        <v>929</v>
      </c>
      <c r="D523" s="192">
        <v>400</v>
      </c>
      <c r="E523" s="190">
        <f>'вед прил 7'!H760+'вед прил 7'!H374</f>
        <v>0</v>
      </c>
      <c r="F523" s="190">
        <f>'вед прил 7'!I760+'вед прил 7'!I374</f>
        <v>42495.4</v>
      </c>
      <c r="G523" s="190">
        <f>'вед прил 7'!J760+'вед прил 7'!J374</f>
        <v>0</v>
      </c>
    </row>
    <row r="524" spans="1:7" ht="47.25">
      <c r="A524" s="182"/>
      <c r="B524" s="211" t="s">
        <v>547</v>
      </c>
      <c r="C524" s="224" t="s">
        <v>548</v>
      </c>
      <c r="D524" s="192"/>
      <c r="E524" s="226">
        <f>E528+E525</f>
        <v>201577.5</v>
      </c>
      <c r="F524" s="226">
        <f>F528+F525</f>
        <v>0</v>
      </c>
      <c r="G524" s="226">
        <f>G528+G525</f>
        <v>0</v>
      </c>
    </row>
    <row r="525" spans="1:7" ht="47.25" hidden="1">
      <c r="A525" s="182"/>
      <c r="B525" s="211" t="s">
        <v>128</v>
      </c>
      <c r="C525" s="202" t="s">
        <v>549</v>
      </c>
      <c r="D525" s="192"/>
      <c r="E525" s="190">
        <f>E527+E526</f>
        <v>23081</v>
      </c>
      <c r="F525" s="190">
        <f>F527+F526</f>
        <v>0</v>
      </c>
      <c r="G525" s="190">
        <f>G527+G526</f>
        <v>0</v>
      </c>
    </row>
    <row r="526" spans="1:7" ht="35.450000000000003" hidden="1" customHeight="1">
      <c r="A526" s="182"/>
      <c r="B526" s="188" t="s">
        <v>101</v>
      </c>
      <c r="C526" s="202" t="s">
        <v>549</v>
      </c>
      <c r="D526" s="192">
        <v>200</v>
      </c>
      <c r="E526" s="190">
        <f>'вед прил 7'!H519</f>
        <v>191</v>
      </c>
      <c r="F526" s="190">
        <f>'вед прил 7'!I519</f>
        <v>0</v>
      </c>
      <c r="G526" s="190">
        <f>'вед прил 7'!J519</f>
        <v>0</v>
      </c>
    </row>
    <row r="527" spans="1:7" ht="35.450000000000003" hidden="1" customHeight="1">
      <c r="A527" s="182"/>
      <c r="B527" s="188" t="s">
        <v>130</v>
      </c>
      <c r="C527" s="202" t="s">
        <v>549</v>
      </c>
      <c r="D527" s="192">
        <v>400</v>
      </c>
      <c r="E527" s="190">
        <f>'вед прил 7'!H520</f>
        <v>22890</v>
      </c>
      <c r="F527" s="190">
        <f>'вед прил 7'!I520</f>
        <v>0</v>
      </c>
      <c r="G527" s="190">
        <f>'вед прил 7'!J520</f>
        <v>0</v>
      </c>
    </row>
    <row r="528" spans="1:7" ht="52.15" hidden="1" customHeight="1">
      <c r="A528" s="182"/>
      <c r="B528" s="211" t="s">
        <v>931</v>
      </c>
      <c r="C528" s="191" t="s">
        <v>930</v>
      </c>
      <c r="D528" s="192"/>
      <c r="E528" s="190">
        <f>E529</f>
        <v>178496.5</v>
      </c>
      <c r="F528" s="190">
        <f>F529</f>
        <v>0</v>
      </c>
      <c r="G528" s="190">
        <f>G529</f>
        <v>0</v>
      </c>
    </row>
    <row r="529" spans="1:7" ht="39" hidden="1" customHeight="1">
      <c r="A529" s="182"/>
      <c r="B529" s="188" t="s">
        <v>130</v>
      </c>
      <c r="C529" s="191" t="s">
        <v>930</v>
      </c>
      <c r="D529" s="192">
        <v>400</v>
      </c>
      <c r="E529" s="190">
        <f>'вед прил 7'!H522</f>
        <v>178496.5</v>
      </c>
      <c r="F529" s="190">
        <f>'вед прил 7'!I522</f>
        <v>0</v>
      </c>
      <c r="G529" s="190">
        <f>'вед прил 7'!J522</f>
        <v>0</v>
      </c>
    </row>
    <row r="530" spans="1:7" ht="31.5" hidden="1" outlineLevel="1">
      <c r="A530" s="16"/>
      <c r="B530" s="28" t="s">
        <v>550</v>
      </c>
      <c r="C530" s="227" t="s">
        <v>551</v>
      </c>
      <c r="D530" s="32"/>
      <c r="E530" s="228">
        <f t="shared" ref="E530:G531" si="82">E531</f>
        <v>0</v>
      </c>
      <c r="F530" s="228">
        <f t="shared" si="82"/>
        <v>0</v>
      </c>
      <c r="G530" s="228">
        <f t="shared" si="82"/>
        <v>0</v>
      </c>
    </row>
    <row r="531" spans="1:7" ht="141.75" hidden="1" outlineLevel="1">
      <c r="A531" s="16"/>
      <c r="B531" s="28" t="s">
        <v>552</v>
      </c>
      <c r="C531" s="31" t="s">
        <v>553</v>
      </c>
      <c r="D531" s="32"/>
      <c r="E531" s="103">
        <f t="shared" si="82"/>
        <v>0</v>
      </c>
      <c r="F531" s="103">
        <f t="shared" si="82"/>
        <v>0</v>
      </c>
      <c r="G531" s="103">
        <f t="shared" si="82"/>
        <v>0</v>
      </c>
    </row>
    <row r="532" spans="1:7" ht="31.5" hidden="1" outlineLevel="1">
      <c r="A532" s="16"/>
      <c r="B532" s="28" t="s">
        <v>130</v>
      </c>
      <c r="C532" s="31" t="s">
        <v>553</v>
      </c>
      <c r="D532" s="32">
        <v>400</v>
      </c>
      <c r="E532" s="103">
        <f>'вед прил 7'!H411</f>
        <v>0</v>
      </c>
      <c r="F532" s="103">
        <f>'вед прил 7'!I411</f>
        <v>0</v>
      </c>
      <c r="G532" s="103">
        <f>'вед прил 7'!J411</f>
        <v>0</v>
      </c>
    </row>
    <row r="533" spans="1:7" ht="37.9" customHeight="1" collapsed="1">
      <c r="A533" s="184">
        <v>13</v>
      </c>
      <c r="B533" s="210" t="s">
        <v>554</v>
      </c>
      <c r="C533" s="239" t="s">
        <v>555</v>
      </c>
      <c r="D533" s="187"/>
      <c r="E533" s="234">
        <f>E534+E540</f>
        <v>5983.2</v>
      </c>
      <c r="F533" s="234">
        <f>F534+F540</f>
        <v>6258.8</v>
      </c>
      <c r="G533" s="234">
        <f>G534+G540</f>
        <v>8303.2999999999993</v>
      </c>
    </row>
    <row r="534" spans="1:7" ht="39" hidden="1" customHeight="1" outlineLevel="1">
      <c r="A534" s="16"/>
      <c r="B534" s="28" t="s">
        <v>556</v>
      </c>
      <c r="C534" s="227" t="s">
        <v>557</v>
      </c>
      <c r="D534" s="32"/>
      <c r="E534" s="228">
        <f t="shared" ref="E534:G534" si="83">E535</f>
        <v>0</v>
      </c>
      <c r="F534" s="228">
        <f t="shared" si="83"/>
        <v>0</v>
      </c>
      <c r="G534" s="228">
        <f t="shared" si="83"/>
        <v>0</v>
      </c>
    </row>
    <row r="535" spans="1:7" ht="51.6" hidden="1" customHeight="1" outlineLevel="1">
      <c r="A535" s="16"/>
      <c r="B535" s="28" t="s">
        <v>558</v>
      </c>
      <c r="C535" s="227" t="s">
        <v>559</v>
      </c>
      <c r="D535" s="32"/>
      <c r="E535" s="228">
        <f>E536+E538</f>
        <v>0</v>
      </c>
      <c r="F535" s="228">
        <f>F536+F538</f>
        <v>0</v>
      </c>
      <c r="G535" s="228">
        <f>G536+G538</f>
        <v>0</v>
      </c>
    </row>
    <row r="536" spans="1:7" hidden="1" outlineLevel="1">
      <c r="A536" s="16"/>
      <c r="B536" s="28" t="s">
        <v>560</v>
      </c>
      <c r="C536" s="31" t="s">
        <v>561</v>
      </c>
      <c r="D536" s="32"/>
      <c r="E536" s="103">
        <f t="shared" ref="E536:E541" si="84">E537</f>
        <v>0</v>
      </c>
      <c r="F536" s="103">
        <f t="shared" ref="F536:F541" si="85">F537</f>
        <v>0</v>
      </c>
      <c r="G536" s="103">
        <f t="shared" ref="G536:G541" si="86">G537</f>
        <v>0</v>
      </c>
    </row>
    <row r="537" spans="1:7" ht="31.5" hidden="1" outlineLevel="1">
      <c r="A537" s="16"/>
      <c r="B537" s="28" t="s">
        <v>101</v>
      </c>
      <c r="C537" s="31" t="s">
        <v>561</v>
      </c>
      <c r="D537" s="32">
        <v>200</v>
      </c>
      <c r="E537" s="103">
        <f>'вед прил 7'!H243</f>
        <v>0</v>
      </c>
      <c r="F537" s="103">
        <f>'вед прил 7'!I243</f>
        <v>0</v>
      </c>
      <c r="G537" s="103">
        <f>'вед прил 7'!J243</f>
        <v>0</v>
      </c>
    </row>
    <row r="538" spans="1:7" ht="37.9" hidden="1" customHeight="1" outlineLevel="1">
      <c r="A538" s="16"/>
      <c r="B538" s="28" t="s">
        <v>562</v>
      </c>
      <c r="C538" s="31" t="s">
        <v>563</v>
      </c>
      <c r="D538" s="32"/>
      <c r="E538" s="103">
        <f t="shared" si="84"/>
        <v>0</v>
      </c>
      <c r="F538" s="103">
        <f t="shared" si="85"/>
        <v>0</v>
      </c>
      <c r="G538" s="103">
        <f t="shared" si="86"/>
        <v>0</v>
      </c>
    </row>
    <row r="539" spans="1:7" ht="31.5" hidden="1" outlineLevel="1">
      <c r="A539" s="16"/>
      <c r="B539" s="28" t="s">
        <v>101</v>
      </c>
      <c r="C539" s="31" t="s">
        <v>563</v>
      </c>
      <c r="D539" s="32">
        <v>200</v>
      </c>
      <c r="E539" s="103">
        <f>'вед прил 7'!H245</f>
        <v>0</v>
      </c>
      <c r="F539" s="103">
        <f>'вед прил 7'!I245</f>
        <v>0</v>
      </c>
      <c r="G539" s="103">
        <f>'вед прил 7'!J245</f>
        <v>0</v>
      </c>
    </row>
    <row r="540" spans="1:7" ht="39" customHeight="1" collapsed="1">
      <c r="A540" s="182"/>
      <c r="B540" s="211" t="s">
        <v>564</v>
      </c>
      <c r="C540" s="224" t="s">
        <v>565</v>
      </c>
      <c r="D540" s="192"/>
      <c r="E540" s="226">
        <f t="shared" si="84"/>
        <v>5983.2</v>
      </c>
      <c r="F540" s="226">
        <f t="shared" si="85"/>
        <v>6258.8</v>
      </c>
      <c r="G540" s="226">
        <f t="shared" si="86"/>
        <v>8303.2999999999993</v>
      </c>
    </row>
    <row r="541" spans="1:7" ht="33" customHeight="1">
      <c r="A541" s="182"/>
      <c r="B541" s="211" t="s">
        <v>566</v>
      </c>
      <c r="C541" s="224" t="s">
        <v>567</v>
      </c>
      <c r="D541" s="192"/>
      <c r="E541" s="226">
        <f t="shared" si="84"/>
        <v>5983.2</v>
      </c>
      <c r="F541" s="226">
        <f t="shared" si="85"/>
        <v>6258.8</v>
      </c>
      <c r="G541" s="226">
        <f t="shared" si="86"/>
        <v>8303.2999999999993</v>
      </c>
    </row>
    <row r="542" spans="1:7" hidden="1">
      <c r="A542" s="182"/>
      <c r="B542" s="211" t="s">
        <v>568</v>
      </c>
      <c r="C542" s="191" t="s">
        <v>942</v>
      </c>
      <c r="D542" s="192"/>
      <c r="E542" s="190">
        <f t="shared" ref="E542:G542" si="87">E543</f>
        <v>5983.2</v>
      </c>
      <c r="F542" s="190">
        <f t="shared" si="87"/>
        <v>6258.8</v>
      </c>
      <c r="G542" s="190">
        <f t="shared" si="87"/>
        <v>8303.2999999999993</v>
      </c>
    </row>
    <row r="543" spans="1:7" ht="31.5" hidden="1">
      <c r="A543" s="182"/>
      <c r="B543" s="188" t="s">
        <v>101</v>
      </c>
      <c r="C543" s="191" t="s">
        <v>942</v>
      </c>
      <c r="D543" s="192">
        <v>200</v>
      </c>
      <c r="E543" s="190">
        <f>'вед прил 7'!H249</f>
        <v>5983.2</v>
      </c>
      <c r="F543" s="190">
        <f>'вед прил 7'!I249</f>
        <v>6258.8</v>
      </c>
      <c r="G543" s="190">
        <f>'вед прил 7'!J249</f>
        <v>8303.2999999999993</v>
      </c>
    </row>
    <row r="544" spans="1:7" ht="47.25">
      <c r="A544" s="184">
        <v>14</v>
      </c>
      <c r="B544" s="175" t="s">
        <v>569</v>
      </c>
      <c r="C544" s="239" t="s">
        <v>570</v>
      </c>
      <c r="D544" s="187"/>
      <c r="E544" s="234">
        <f>E545</f>
        <v>15216</v>
      </c>
      <c r="F544" s="234">
        <f>F545</f>
        <v>15216</v>
      </c>
      <c r="G544" s="234">
        <f>G545</f>
        <v>15216</v>
      </c>
    </row>
    <row r="545" spans="1:7" ht="47.25">
      <c r="A545" s="182"/>
      <c r="B545" s="216" t="s">
        <v>571</v>
      </c>
      <c r="C545" s="235" t="s">
        <v>572</v>
      </c>
      <c r="D545" s="188"/>
      <c r="E545" s="226">
        <f>E546+E549+E552</f>
        <v>15216</v>
      </c>
      <c r="F545" s="226">
        <f>F546+F549+F552</f>
        <v>15216</v>
      </c>
      <c r="G545" s="226">
        <f>G546+G549+G552</f>
        <v>15216</v>
      </c>
    </row>
    <row r="546" spans="1:7" ht="47.25">
      <c r="A546" s="182"/>
      <c r="B546" s="211" t="s">
        <v>573</v>
      </c>
      <c r="C546" s="223" t="s">
        <v>574</v>
      </c>
      <c r="D546" s="188"/>
      <c r="E546" s="226">
        <f t="shared" ref="E546:G547" si="88">E547</f>
        <v>10570</v>
      </c>
      <c r="F546" s="226">
        <f t="shared" si="88"/>
        <v>10570</v>
      </c>
      <c r="G546" s="226">
        <f t="shared" si="88"/>
        <v>10570</v>
      </c>
    </row>
    <row r="547" spans="1:7" ht="31.5" hidden="1">
      <c r="A547" s="182"/>
      <c r="B547" s="211" t="s">
        <v>575</v>
      </c>
      <c r="C547" s="189" t="s">
        <v>576</v>
      </c>
      <c r="D547" s="188"/>
      <c r="E547" s="190">
        <f t="shared" si="88"/>
        <v>10570</v>
      </c>
      <c r="F547" s="190">
        <f t="shared" si="88"/>
        <v>10570</v>
      </c>
      <c r="G547" s="190">
        <f t="shared" si="88"/>
        <v>10570</v>
      </c>
    </row>
    <row r="548" spans="1:7" ht="31.5" hidden="1">
      <c r="A548" s="182"/>
      <c r="B548" s="188" t="s">
        <v>101</v>
      </c>
      <c r="C548" s="189" t="s">
        <v>576</v>
      </c>
      <c r="D548" s="188">
        <v>200</v>
      </c>
      <c r="E548" s="190">
        <f>'вед прил 7'!H123</f>
        <v>10570</v>
      </c>
      <c r="F548" s="190">
        <f>'вед прил 7'!I123</f>
        <v>10570</v>
      </c>
      <c r="G548" s="190">
        <f>'вед прил 7'!J123</f>
        <v>10570</v>
      </c>
    </row>
    <row r="549" spans="1:7" ht="47.25">
      <c r="A549" s="182"/>
      <c r="B549" s="211" t="s">
        <v>577</v>
      </c>
      <c r="C549" s="235" t="s">
        <v>578</v>
      </c>
      <c r="D549" s="188"/>
      <c r="E549" s="226">
        <f t="shared" ref="E549:G550" si="89">E550</f>
        <v>4046</v>
      </c>
      <c r="F549" s="226">
        <f t="shared" si="89"/>
        <v>4046</v>
      </c>
      <c r="G549" s="226">
        <f t="shared" si="89"/>
        <v>4046</v>
      </c>
    </row>
    <row r="550" spans="1:7" ht="31.5" hidden="1">
      <c r="A550" s="182"/>
      <c r="B550" s="211" t="s">
        <v>575</v>
      </c>
      <c r="C550" s="189" t="s">
        <v>579</v>
      </c>
      <c r="D550" s="188"/>
      <c r="E550" s="190">
        <f t="shared" si="89"/>
        <v>4046</v>
      </c>
      <c r="F550" s="190">
        <f t="shared" si="89"/>
        <v>4046</v>
      </c>
      <c r="G550" s="190">
        <f t="shared" si="89"/>
        <v>4046</v>
      </c>
    </row>
    <row r="551" spans="1:7" ht="31.5" hidden="1">
      <c r="A551" s="182"/>
      <c r="B551" s="188" t="s">
        <v>101</v>
      </c>
      <c r="C551" s="189" t="s">
        <v>579</v>
      </c>
      <c r="D551" s="188">
        <v>200</v>
      </c>
      <c r="E551" s="190">
        <f>'вед прил 7'!H126</f>
        <v>4046</v>
      </c>
      <c r="F551" s="190">
        <f>'вед прил 7'!I126</f>
        <v>4046</v>
      </c>
      <c r="G551" s="190">
        <f>'вед прил 7'!J126</f>
        <v>4046</v>
      </c>
    </row>
    <row r="552" spans="1:7">
      <c r="A552" s="182"/>
      <c r="B552" s="211" t="s">
        <v>580</v>
      </c>
      <c r="C552" s="235" t="s">
        <v>581</v>
      </c>
      <c r="D552" s="188"/>
      <c r="E552" s="226">
        <f t="shared" ref="E552:G553" si="90">E553</f>
        <v>600</v>
      </c>
      <c r="F552" s="226">
        <f t="shared" si="90"/>
        <v>600</v>
      </c>
      <c r="G552" s="226">
        <f t="shared" si="90"/>
        <v>600</v>
      </c>
    </row>
    <row r="553" spans="1:7" ht="31.5" hidden="1">
      <c r="A553" s="182"/>
      <c r="B553" s="211" t="s">
        <v>575</v>
      </c>
      <c r="C553" s="189" t="s">
        <v>582</v>
      </c>
      <c r="D553" s="188"/>
      <c r="E553" s="190">
        <f t="shared" si="90"/>
        <v>600</v>
      </c>
      <c r="F553" s="190">
        <f t="shared" si="90"/>
        <v>600</v>
      </c>
      <c r="G553" s="190">
        <f t="shared" si="90"/>
        <v>600</v>
      </c>
    </row>
    <row r="554" spans="1:7" ht="31.5" hidden="1">
      <c r="A554" s="182"/>
      <c r="B554" s="188" t="s">
        <v>101</v>
      </c>
      <c r="C554" s="189" t="s">
        <v>582</v>
      </c>
      <c r="D554" s="188">
        <v>200</v>
      </c>
      <c r="E554" s="190">
        <f>'вед прил 7'!H129</f>
        <v>600</v>
      </c>
      <c r="F554" s="190">
        <f>'вед прил 7'!I129</f>
        <v>600</v>
      </c>
      <c r="G554" s="190">
        <f>'вед прил 7'!J129</f>
        <v>600</v>
      </c>
    </row>
    <row r="555" spans="1:7">
      <c r="A555" s="184">
        <v>15</v>
      </c>
      <c r="B555" s="210" t="s">
        <v>583</v>
      </c>
      <c r="C555" s="239" t="s">
        <v>584</v>
      </c>
      <c r="D555" s="187"/>
      <c r="E555" s="234">
        <f>E556+E564+E560</f>
        <v>16080.199999999999</v>
      </c>
      <c r="F555" s="234">
        <f>F556+F564+F560</f>
        <v>16172.8</v>
      </c>
      <c r="G555" s="234">
        <f>G556+G564+G560</f>
        <v>16172.8</v>
      </c>
    </row>
    <row r="556" spans="1:7" ht="31.5">
      <c r="A556" s="182"/>
      <c r="B556" s="211" t="s">
        <v>585</v>
      </c>
      <c r="C556" s="235" t="s">
        <v>586</v>
      </c>
      <c r="D556" s="188"/>
      <c r="E556" s="226">
        <f>E557</f>
        <v>13670.5</v>
      </c>
      <c r="F556" s="226">
        <f t="shared" ref="F556:G556" si="91">F557</f>
        <v>13670.5</v>
      </c>
      <c r="G556" s="226">
        <f t="shared" si="91"/>
        <v>13670.5</v>
      </c>
    </row>
    <row r="557" spans="1:7" ht="31.5">
      <c r="A557" s="182"/>
      <c r="B557" s="211" t="s">
        <v>587</v>
      </c>
      <c r="C557" s="223" t="s">
        <v>588</v>
      </c>
      <c r="D557" s="188"/>
      <c r="E557" s="226">
        <f t="shared" ref="E557:G558" si="92">E558</f>
        <v>13670.5</v>
      </c>
      <c r="F557" s="226">
        <f t="shared" si="92"/>
        <v>13670.5</v>
      </c>
      <c r="G557" s="226">
        <f t="shared" si="92"/>
        <v>13670.5</v>
      </c>
    </row>
    <row r="558" spans="1:7" ht="31.5" hidden="1">
      <c r="A558" s="182"/>
      <c r="B558" s="211" t="s">
        <v>589</v>
      </c>
      <c r="C558" s="189" t="s">
        <v>590</v>
      </c>
      <c r="D558" s="188"/>
      <c r="E558" s="190">
        <f t="shared" si="92"/>
        <v>13670.5</v>
      </c>
      <c r="F558" s="190">
        <f t="shared" si="92"/>
        <v>13670.5</v>
      </c>
      <c r="G558" s="190">
        <f t="shared" si="92"/>
        <v>13670.5</v>
      </c>
    </row>
    <row r="559" spans="1:7" hidden="1">
      <c r="A559" s="182"/>
      <c r="B559" s="188" t="s">
        <v>191</v>
      </c>
      <c r="C559" s="189" t="s">
        <v>590</v>
      </c>
      <c r="D559" s="188">
        <v>800</v>
      </c>
      <c r="E559" s="190">
        <f>'вед прил 7'!H231</f>
        <v>13670.5</v>
      </c>
      <c r="F559" s="190">
        <f>'вед прил 7'!I231</f>
        <v>13670.5</v>
      </c>
      <c r="G559" s="190">
        <f>'вед прил 7'!J231</f>
        <v>13670.5</v>
      </c>
    </row>
    <row r="560" spans="1:7" ht="31.5">
      <c r="A560" s="182"/>
      <c r="B560" s="211" t="s">
        <v>591</v>
      </c>
      <c r="C560" s="235" t="s">
        <v>592</v>
      </c>
      <c r="D560" s="188"/>
      <c r="E560" s="226">
        <f>E561</f>
        <v>548.9</v>
      </c>
      <c r="F560" s="226">
        <f>F561</f>
        <v>548.9</v>
      </c>
      <c r="G560" s="226">
        <f>G561</f>
        <v>548.9</v>
      </c>
    </row>
    <row r="561" spans="1:7" ht="31.5">
      <c r="A561" s="182"/>
      <c r="B561" s="211" t="s">
        <v>593</v>
      </c>
      <c r="C561" s="223" t="s">
        <v>594</v>
      </c>
      <c r="D561" s="188"/>
      <c r="E561" s="226">
        <f>E562</f>
        <v>548.9</v>
      </c>
      <c r="F561" s="226">
        <f t="shared" ref="F561:G561" si="93">F562</f>
        <v>548.9</v>
      </c>
      <c r="G561" s="226">
        <f t="shared" si="93"/>
        <v>548.9</v>
      </c>
    </row>
    <row r="562" spans="1:7" ht="94.5" hidden="1">
      <c r="A562" s="182"/>
      <c r="B562" s="211" t="s">
        <v>595</v>
      </c>
      <c r="C562" s="189" t="s">
        <v>596</v>
      </c>
      <c r="D562" s="188"/>
      <c r="E562" s="190">
        <f>E563</f>
        <v>548.9</v>
      </c>
      <c r="F562" s="190">
        <f>F563</f>
        <v>548.9</v>
      </c>
      <c r="G562" s="190">
        <f>G563</f>
        <v>548.9</v>
      </c>
    </row>
    <row r="563" spans="1:7" ht="31.5" hidden="1">
      <c r="A563" s="182"/>
      <c r="B563" s="188" t="s">
        <v>101</v>
      </c>
      <c r="C563" s="189" t="s">
        <v>596</v>
      </c>
      <c r="D563" s="188">
        <v>200</v>
      </c>
      <c r="E563" s="190">
        <f>'вед прил 7'!H235</f>
        <v>548.9</v>
      </c>
      <c r="F563" s="190">
        <f>'вед прил 7'!I235</f>
        <v>548.9</v>
      </c>
      <c r="G563" s="190">
        <f>'вед прил 7'!J235</f>
        <v>548.9</v>
      </c>
    </row>
    <row r="564" spans="1:7">
      <c r="A564" s="182"/>
      <c r="B564" s="211" t="s">
        <v>597</v>
      </c>
      <c r="C564" s="235" t="s">
        <v>598</v>
      </c>
      <c r="D564" s="188"/>
      <c r="E564" s="226">
        <f t="shared" ref="E564:G565" si="94">E565</f>
        <v>1860.8</v>
      </c>
      <c r="F564" s="226">
        <f t="shared" si="94"/>
        <v>1953.3999999999999</v>
      </c>
      <c r="G564" s="226">
        <f t="shared" si="94"/>
        <v>1953.3999999999999</v>
      </c>
    </row>
    <row r="565" spans="1:7" ht="31.5">
      <c r="A565" s="182"/>
      <c r="B565" s="211" t="s">
        <v>599</v>
      </c>
      <c r="C565" s="223" t="s">
        <v>600</v>
      </c>
      <c r="D565" s="188"/>
      <c r="E565" s="226">
        <f t="shared" si="94"/>
        <v>1860.8</v>
      </c>
      <c r="F565" s="226">
        <f t="shared" si="94"/>
        <v>1953.3999999999999</v>
      </c>
      <c r="G565" s="226">
        <f t="shared" si="94"/>
        <v>1953.3999999999999</v>
      </c>
    </row>
    <row r="566" spans="1:7" ht="31.5" hidden="1">
      <c r="A566" s="182"/>
      <c r="B566" s="211" t="s">
        <v>589</v>
      </c>
      <c r="C566" s="191" t="s">
        <v>601</v>
      </c>
      <c r="D566" s="192"/>
      <c r="E566" s="190">
        <f>E567+E568</f>
        <v>1860.8</v>
      </c>
      <c r="F566" s="190">
        <f>F567+F568</f>
        <v>1953.3999999999999</v>
      </c>
      <c r="G566" s="190">
        <f>G567+G568</f>
        <v>1953.3999999999999</v>
      </c>
    </row>
    <row r="567" spans="1:7" ht="63" hidden="1">
      <c r="A567" s="182"/>
      <c r="B567" s="188" t="s">
        <v>113</v>
      </c>
      <c r="C567" s="191" t="s">
        <v>601</v>
      </c>
      <c r="D567" s="192">
        <v>100</v>
      </c>
      <c r="E567" s="190">
        <f>'вед прил 7'!H70</f>
        <v>1827.7</v>
      </c>
      <c r="F567" s="190">
        <f>'вед прил 7'!I70</f>
        <v>1920.3</v>
      </c>
      <c r="G567" s="190">
        <f>'вед прил 7'!J70</f>
        <v>1920.3</v>
      </c>
    </row>
    <row r="568" spans="1:7" ht="31.5" hidden="1">
      <c r="A568" s="182"/>
      <c r="B568" s="188" t="s">
        <v>101</v>
      </c>
      <c r="C568" s="191" t="s">
        <v>601</v>
      </c>
      <c r="D568" s="192">
        <v>200</v>
      </c>
      <c r="E568" s="190">
        <f>'вед прил 7'!H71</f>
        <v>33.1</v>
      </c>
      <c r="F568" s="190">
        <f>'вед прил 7'!I71</f>
        <v>33.1</v>
      </c>
      <c r="G568" s="190">
        <f>'вед прил 7'!J71</f>
        <v>33.1</v>
      </c>
    </row>
    <row r="569" spans="1:7">
      <c r="A569" s="184">
        <v>16</v>
      </c>
      <c r="B569" s="210" t="s">
        <v>602</v>
      </c>
      <c r="C569" s="239" t="s">
        <v>603</v>
      </c>
      <c r="D569" s="187"/>
      <c r="E569" s="234">
        <f>E574+E570</f>
        <v>13754.6</v>
      </c>
      <c r="F569" s="234">
        <f>F574+F570</f>
        <v>13295.6</v>
      </c>
      <c r="G569" s="234">
        <f>G574+G570</f>
        <v>14848.7</v>
      </c>
    </row>
    <row r="570" spans="1:7" ht="31.5">
      <c r="A570" s="184"/>
      <c r="B570" s="211" t="s">
        <v>604</v>
      </c>
      <c r="C570" s="235" t="s">
        <v>605</v>
      </c>
      <c r="D570" s="188"/>
      <c r="E570" s="226">
        <f t="shared" ref="E570:G572" si="95">E571</f>
        <v>13394.6</v>
      </c>
      <c r="F570" s="226">
        <f t="shared" si="95"/>
        <v>12935.6</v>
      </c>
      <c r="G570" s="226">
        <f t="shared" si="95"/>
        <v>14488.7</v>
      </c>
    </row>
    <row r="571" spans="1:7" ht="31.5">
      <c r="A571" s="184"/>
      <c r="B571" s="211" t="s">
        <v>606</v>
      </c>
      <c r="C571" s="235" t="s">
        <v>607</v>
      </c>
      <c r="D571" s="188"/>
      <c r="E571" s="226">
        <f t="shared" si="95"/>
        <v>13394.6</v>
      </c>
      <c r="F571" s="226">
        <f t="shared" si="95"/>
        <v>12935.6</v>
      </c>
      <c r="G571" s="226">
        <f t="shared" si="95"/>
        <v>14488.7</v>
      </c>
    </row>
    <row r="572" spans="1:7" hidden="1">
      <c r="A572" s="184"/>
      <c r="B572" s="211" t="s">
        <v>608</v>
      </c>
      <c r="C572" s="203" t="s">
        <v>609</v>
      </c>
      <c r="D572" s="188"/>
      <c r="E572" s="190">
        <f t="shared" si="95"/>
        <v>13394.6</v>
      </c>
      <c r="F572" s="190">
        <f t="shared" si="95"/>
        <v>12935.6</v>
      </c>
      <c r="G572" s="190">
        <f t="shared" si="95"/>
        <v>14488.7</v>
      </c>
    </row>
    <row r="573" spans="1:7" hidden="1">
      <c r="A573" s="184"/>
      <c r="B573" s="188" t="s">
        <v>110</v>
      </c>
      <c r="C573" s="203" t="s">
        <v>609</v>
      </c>
      <c r="D573" s="188">
        <v>300</v>
      </c>
      <c r="E573" s="190">
        <f>'вед прил 7'!H474</f>
        <v>13394.6</v>
      </c>
      <c r="F573" s="190">
        <f>'вед прил 7'!I474</f>
        <v>12935.6</v>
      </c>
      <c r="G573" s="190">
        <f>'вед прил 7'!J474</f>
        <v>14488.7</v>
      </c>
    </row>
    <row r="574" spans="1:7" ht="31.5">
      <c r="A574" s="182"/>
      <c r="B574" s="211" t="s">
        <v>610</v>
      </c>
      <c r="C574" s="235" t="s">
        <v>611</v>
      </c>
      <c r="D574" s="188"/>
      <c r="E574" s="226">
        <f>E575</f>
        <v>360</v>
      </c>
      <c r="F574" s="226">
        <f t="shared" ref="F574:G575" si="96">F575</f>
        <v>360</v>
      </c>
      <c r="G574" s="226">
        <f t="shared" si="96"/>
        <v>360</v>
      </c>
    </row>
    <row r="575" spans="1:7" ht="47.25">
      <c r="A575" s="182"/>
      <c r="B575" s="211" t="s">
        <v>612</v>
      </c>
      <c r="C575" s="223" t="s">
        <v>613</v>
      </c>
      <c r="D575" s="188"/>
      <c r="E575" s="226">
        <f>E576</f>
        <v>360</v>
      </c>
      <c r="F575" s="226">
        <f t="shared" si="96"/>
        <v>360</v>
      </c>
      <c r="G575" s="226">
        <f t="shared" si="96"/>
        <v>360</v>
      </c>
    </row>
    <row r="576" spans="1:7" ht="47.25" hidden="1">
      <c r="A576" s="182"/>
      <c r="B576" s="211" t="s">
        <v>614</v>
      </c>
      <c r="C576" s="189" t="s">
        <v>615</v>
      </c>
      <c r="D576" s="188" t="s">
        <v>0</v>
      </c>
      <c r="E576" s="190">
        <f>E577</f>
        <v>360</v>
      </c>
      <c r="F576" s="190">
        <f>F577</f>
        <v>360</v>
      </c>
      <c r="G576" s="190">
        <f>G577</f>
        <v>360</v>
      </c>
    </row>
    <row r="577" spans="1:7" hidden="1">
      <c r="A577" s="182"/>
      <c r="B577" s="188" t="s">
        <v>110</v>
      </c>
      <c r="C577" s="189" t="s">
        <v>615</v>
      </c>
      <c r="D577" s="188">
        <v>300</v>
      </c>
      <c r="E577" s="190">
        <f>'вед прил 7'!H423</f>
        <v>360</v>
      </c>
      <c r="F577" s="190">
        <f>'вед прил 7'!I423</f>
        <v>360</v>
      </c>
      <c r="G577" s="190">
        <f>'вед прил 7'!J423</f>
        <v>360</v>
      </c>
    </row>
    <row r="578" spans="1:7" ht="47.25">
      <c r="A578" s="184">
        <v>17</v>
      </c>
      <c r="B578" s="210" t="s">
        <v>616</v>
      </c>
      <c r="C578" s="239" t="s">
        <v>617</v>
      </c>
      <c r="D578" s="187"/>
      <c r="E578" s="234">
        <f>E579</f>
        <v>750</v>
      </c>
      <c r="F578" s="234">
        <f>F579</f>
        <v>750</v>
      </c>
      <c r="G578" s="234">
        <f>G579</f>
        <v>750</v>
      </c>
    </row>
    <row r="579" spans="1:7" ht="47.25">
      <c r="A579" s="182"/>
      <c r="B579" s="211" t="s">
        <v>618</v>
      </c>
      <c r="C579" s="235" t="s">
        <v>619</v>
      </c>
      <c r="D579" s="188"/>
      <c r="E579" s="226">
        <f>E580+E583</f>
        <v>750</v>
      </c>
      <c r="F579" s="226">
        <f>F580+F583</f>
        <v>750</v>
      </c>
      <c r="G579" s="226">
        <f>G580+G583</f>
        <v>750</v>
      </c>
    </row>
    <row r="580" spans="1:7" ht="31.5">
      <c r="A580" s="182"/>
      <c r="B580" s="211" t="s">
        <v>620</v>
      </c>
      <c r="C580" s="223" t="s">
        <v>621</v>
      </c>
      <c r="D580" s="188"/>
      <c r="E580" s="226">
        <f>E581</f>
        <v>750</v>
      </c>
      <c r="F580" s="226">
        <f t="shared" ref="F580:G580" si="97">F581</f>
        <v>750</v>
      </c>
      <c r="G580" s="226">
        <f t="shared" si="97"/>
        <v>750</v>
      </c>
    </row>
    <row r="581" spans="1:7" ht="31.5" hidden="1">
      <c r="A581" s="182"/>
      <c r="B581" s="211" t="s">
        <v>622</v>
      </c>
      <c r="C581" s="189" t="s">
        <v>623</v>
      </c>
      <c r="D581" s="188"/>
      <c r="E581" s="190">
        <f>E582</f>
        <v>750</v>
      </c>
      <c r="F581" s="190">
        <f t="shared" ref="F581:G581" si="98">F582</f>
        <v>750</v>
      </c>
      <c r="G581" s="190">
        <f t="shared" si="98"/>
        <v>750</v>
      </c>
    </row>
    <row r="582" spans="1:7" ht="30" hidden="1" customHeight="1">
      <c r="A582" s="182"/>
      <c r="B582" s="188" t="s">
        <v>101</v>
      </c>
      <c r="C582" s="189" t="s">
        <v>623</v>
      </c>
      <c r="D582" s="188">
        <v>200</v>
      </c>
      <c r="E582" s="190">
        <f>'вед прил 7'!H338</f>
        <v>750</v>
      </c>
      <c r="F582" s="190">
        <f>'вед прил 7'!I338</f>
        <v>750</v>
      </c>
      <c r="G582" s="190">
        <f>'вед прил 7'!J338</f>
        <v>750</v>
      </c>
    </row>
    <row r="583" spans="1:7" hidden="1" outlineLevel="1">
      <c r="A583" s="16"/>
      <c r="B583" s="28" t="s">
        <v>624</v>
      </c>
      <c r="C583" s="227" t="s">
        <v>625</v>
      </c>
      <c r="D583" s="29"/>
      <c r="E583" s="228">
        <f>E584+E586</f>
        <v>0</v>
      </c>
      <c r="F583" s="228">
        <f>F584+F586</f>
        <v>0</v>
      </c>
      <c r="G583" s="228">
        <f>G584+G586</f>
        <v>0</v>
      </c>
    </row>
    <row r="584" spans="1:7" ht="30" hidden="1" customHeight="1" outlineLevel="1">
      <c r="A584" s="16"/>
      <c r="B584" s="28" t="s">
        <v>626</v>
      </c>
      <c r="C584" s="31" t="s">
        <v>627</v>
      </c>
      <c r="D584" s="32"/>
      <c r="E584" s="103">
        <f>E585</f>
        <v>0</v>
      </c>
      <c r="F584" s="103">
        <f t="shared" ref="F584:G584" si="99">F585</f>
        <v>0</v>
      </c>
      <c r="G584" s="103">
        <f t="shared" si="99"/>
        <v>0</v>
      </c>
    </row>
    <row r="585" spans="1:7" ht="31.5" hidden="1" outlineLevel="1">
      <c r="A585" s="16"/>
      <c r="B585" s="28" t="s">
        <v>101</v>
      </c>
      <c r="C585" s="31" t="s">
        <v>627</v>
      </c>
      <c r="D585" s="32">
        <v>200</v>
      </c>
      <c r="E585" s="103">
        <f>'вед прил 7'!H341</f>
        <v>0</v>
      </c>
      <c r="F585" s="103">
        <f>'вед прил 7'!I341</f>
        <v>0</v>
      </c>
      <c r="G585" s="103"/>
    </row>
    <row r="586" spans="1:7" ht="31.5" hidden="1" outlineLevel="1">
      <c r="A586" s="16"/>
      <c r="B586" s="28" t="s">
        <v>626</v>
      </c>
      <c r="C586" s="31" t="s">
        <v>628</v>
      </c>
      <c r="D586" s="32"/>
      <c r="E586" s="103">
        <f>E587</f>
        <v>0</v>
      </c>
      <c r="F586" s="103">
        <f t="shared" ref="F586:G586" si="100">F587</f>
        <v>0</v>
      </c>
      <c r="G586" s="103">
        <f t="shared" si="100"/>
        <v>0</v>
      </c>
    </row>
    <row r="587" spans="1:7" ht="30.75" hidden="1" customHeight="1" outlineLevel="1">
      <c r="A587" s="16"/>
      <c r="B587" s="28" t="s">
        <v>101</v>
      </c>
      <c r="C587" s="31" t="s">
        <v>628</v>
      </c>
      <c r="D587" s="32">
        <v>200</v>
      </c>
      <c r="E587" s="103">
        <f>'вед прил 7'!H343</f>
        <v>0</v>
      </c>
      <c r="F587" s="103">
        <f>'вед прил 7'!I343</f>
        <v>0</v>
      </c>
      <c r="G587" s="103"/>
    </row>
    <row r="588" spans="1:7" collapsed="1">
      <c r="A588" s="184">
        <v>18</v>
      </c>
      <c r="B588" s="210" t="s">
        <v>629</v>
      </c>
      <c r="C588" s="239" t="s">
        <v>630</v>
      </c>
      <c r="D588" s="187"/>
      <c r="E588" s="234">
        <f t="shared" ref="E588:G590" si="101">E589</f>
        <v>4010.5</v>
      </c>
      <c r="F588" s="234">
        <f t="shared" si="101"/>
        <v>4010.5</v>
      </c>
      <c r="G588" s="234">
        <f t="shared" si="101"/>
        <v>4010.5</v>
      </c>
    </row>
    <row r="589" spans="1:7" ht="31.5">
      <c r="A589" s="182"/>
      <c r="B589" s="211" t="s">
        <v>631</v>
      </c>
      <c r="C589" s="235" t="s">
        <v>632</v>
      </c>
      <c r="D589" s="188"/>
      <c r="E589" s="226">
        <f t="shared" si="101"/>
        <v>4010.5</v>
      </c>
      <c r="F589" s="226">
        <f t="shared" si="101"/>
        <v>4010.5</v>
      </c>
      <c r="G589" s="226">
        <f t="shared" si="101"/>
        <v>4010.5</v>
      </c>
    </row>
    <row r="590" spans="1:7">
      <c r="A590" s="182"/>
      <c r="B590" s="211" t="s">
        <v>633</v>
      </c>
      <c r="C590" s="235" t="s">
        <v>634</v>
      </c>
      <c r="D590" s="188"/>
      <c r="E590" s="226">
        <f t="shared" si="101"/>
        <v>4010.5</v>
      </c>
      <c r="F590" s="226">
        <f t="shared" si="101"/>
        <v>4010.5</v>
      </c>
      <c r="G590" s="226">
        <f t="shared" si="101"/>
        <v>4010.5</v>
      </c>
    </row>
    <row r="591" spans="1:7" ht="31.5" hidden="1">
      <c r="A591" s="182"/>
      <c r="B591" s="211" t="s">
        <v>635</v>
      </c>
      <c r="C591" s="203" t="s">
        <v>636</v>
      </c>
      <c r="D591" s="188"/>
      <c r="E591" s="190">
        <f>E592+E593</f>
        <v>4010.5</v>
      </c>
      <c r="F591" s="190">
        <f>F592+F593</f>
        <v>4010.5</v>
      </c>
      <c r="G591" s="190">
        <f>G592+G593</f>
        <v>4010.5</v>
      </c>
    </row>
    <row r="592" spans="1:7" ht="31.5" hidden="1">
      <c r="A592" s="182"/>
      <c r="B592" s="188" t="s">
        <v>101</v>
      </c>
      <c r="C592" s="203" t="s">
        <v>636</v>
      </c>
      <c r="D592" s="188">
        <v>200</v>
      </c>
      <c r="E592" s="190">
        <f>'вед прил 7'!H403</f>
        <v>3010.5</v>
      </c>
      <c r="F592" s="190">
        <f>'вед прил 7'!I403</f>
        <v>3010.5</v>
      </c>
      <c r="G592" s="190">
        <f>'вед прил 7'!J403</f>
        <v>3010.5</v>
      </c>
    </row>
    <row r="593" spans="1:7" hidden="1">
      <c r="A593" s="182"/>
      <c r="B593" s="188" t="s">
        <v>110</v>
      </c>
      <c r="C593" s="203" t="s">
        <v>636</v>
      </c>
      <c r="D593" s="188">
        <v>300</v>
      </c>
      <c r="E593" s="190">
        <f>'вед прил 7'!H404</f>
        <v>1000</v>
      </c>
      <c r="F593" s="190">
        <f>'вед прил 7'!I404</f>
        <v>1000</v>
      </c>
      <c r="G593" s="190">
        <f>'вед прил 7'!J404</f>
        <v>1000</v>
      </c>
    </row>
    <row r="594" spans="1:7" ht="31.5">
      <c r="A594" s="184">
        <v>19</v>
      </c>
      <c r="B594" s="210" t="s">
        <v>637</v>
      </c>
      <c r="C594" s="239" t="s">
        <v>638</v>
      </c>
      <c r="D594" s="187"/>
      <c r="E594" s="234">
        <f>E595+E611+E615</f>
        <v>81841.200000000012</v>
      </c>
      <c r="F594" s="234">
        <f>F595+F611+F615</f>
        <v>84249.800000000017</v>
      </c>
      <c r="G594" s="234">
        <f>G595+G611+G615</f>
        <v>76382.8</v>
      </c>
    </row>
    <row r="595" spans="1:7" ht="47.25">
      <c r="A595" s="182"/>
      <c r="B595" s="211" t="s">
        <v>639</v>
      </c>
      <c r="C595" s="235" t="s">
        <v>640</v>
      </c>
      <c r="D595" s="188"/>
      <c r="E595" s="226">
        <f>E596+E601+E606</f>
        <v>71679.600000000006</v>
      </c>
      <c r="F595" s="226">
        <f>F596+F601+F606</f>
        <v>71805.900000000009</v>
      </c>
      <c r="G595" s="226">
        <f>G596+G601+G606</f>
        <v>71833.2</v>
      </c>
    </row>
    <row r="596" spans="1:7" ht="31.5">
      <c r="A596" s="182"/>
      <c r="B596" s="211" t="s">
        <v>641</v>
      </c>
      <c r="C596" s="235" t="s">
        <v>642</v>
      </c>
      <c r="D596" s="188"/>
      <c r="E596" s="226">
        <f>E597+E599</f>
        <v>41590.5</v>
      </c>
      <c r="F596" s="226">
        <f>F597+F599</f>
        <v>41590.5</v>
      </c>
      <c r="G596" s="226">
        <f>G597+G599</f>
        <v>41590.5</v>
      </c>
    </row>
    <row r="597" spans="1:7" ht="31.5" hidden="1">
      <c r="A597" s="182"/>
      <c r="B597" s="211" t="s">
        <v>187</v>
      </c>
      <c r="C597" s="189" t="s">
        <v>643</v>
      </c>
      <c r="D597" s="188"/>
      <c r="E597" s="190">
        <f>E598</f>
        <v>41590.5</v>
      </c>
      <c r="F597" s="190">
        <f>F598</f>
        <v>41590.5</v>
      </c>
      <c r="G597" s="190">
        <f>G598</f>
        <v>41590.5</v>
      </c>
    </row>
    <row r="598" spans="1:7" ht="31.5" hidden="1">
      <c r="A598" s="182"/>
      <c r="B598" s="188" t="s">
        <v>88</v>
      </c>
      <c r="C598" s="189" t="s">
        <v>643</v>
      </c>
      <c r="D598" s="188">
        <v>600</v>
      </c>
      <c r="E598" s="190">
        <f>'вед прил 7'!H178</f>
        <v>41590.5</v>
      </c>
      <c r="F598" s="190">
        <f>'вед прил 7'!I178</f>
        <v>41590.5</v>
      </c>
      <c r="G598" s="190">
        <f>'вед прил 7'!J178</f>
        <v>41590.5</v>
      </c>
    </row>
    <row r="599" spans="1:7" hidden="1" outlineLevel="1">
      <c r="A599" s="16"/>
      <c r="B599" s="28" t="s">
        <v>93</v>
      </c>
      <c r="C599" s="102" t="s">
        <v>644</v>
      </c>
      <c r="D599" s="29"/>
      <c r="E599" s="103">
        <f>E600</f>
        <v>0</v>
      </c>
      <c r="F599" s="103">
        <f>F600</f>
        <v>0</v>
      </c>
      <c r="G599" s="103">
        <f>G600</f>
        <v>0</v>
      </c>
    </row>
    <row r="600" spans="1:7" ht="31.5" hidden="1" outlineLevel="1">
      <c r="A600" s="16"/>
      <c r="B600" s="28" t="s">
        <v>88</v>
      </c>
      <c r="C600" s="102" t="s">
        <v>644</v>
      </c>
      <c r="D600" s="29">
        <v>600</v>
      </c>
      <c r="E600" s="103">
        <f>'вед прил 7'!H180</f>
        <v>0</v>
      </c>
      <c r="F600" s="103">
        <f>'вед прил 7'!I180</f>
        <v>0</v>
      </c>
      <c r="G600" s="103">
        <f>'вед прил 7'!J180</f>
        <v>0</v>
      </c>
    </row>
    <row r="601" spans="1:7" ht="31.5" collapsed="1">
      <c r="A601" s="182"/>
      <c r="B601" s="211" t="s">
        <v>645</v>
      </c>
      <c r="C601" s="223" t="s">
        <v>646</v>
      </c>
      <c r="D601" s="188"/>
      <c r="E601" s="226">
        <f>E604+E602</f>
        <v>22734.3</v>
      </c>
      <c r="F601" s="226">
        <f t="shared" ref="F601:G601" si="102">F604+F602</f>
        <v>22984.3</v>
      </c>
      <c r="G601" s="226">
        <f t="shared" si="102"/>
        <v>22984.3</v>
      </c>
    </row>
    <row r="602" spans="1:7" hidden="1" outlineLevel="1">
      <c r="A602" s="16"/>
      <c r="B602" s="28" t="s">
        <v>86</v>
      </c>
      <c r="C602" s="102" t="s">
        <v>647</v>
      </c>
      <c r="D602" s="29"/>
      <c r="E602" s="103">
        <f t="shared" ref="E602:G604" si="103">E603</f>
        <v>0</v>
      </c>
      <c r="F602" s="103">
        <f t="shared" si="103"/>
        <v>0</v>
      </c>
      <c r="G602" s="103">
        <f t="shared" si="103"/>
        <v>0</v>
      </c>
    </row>
    <row r="603" spans="1:7" ht="31.5" hidden="1" outlineLevel="1">
      <c r="A603" s="16"/>
      <c r="B603" s="28" t="s">
        <v>88</v>
      </c>
      <c r="C603" s="102" t="s">
        <v>647</v>
      </c>
      <c r="D603" s="29">
        <v>600</v>
      </c>
      <c r="E603" s="103">
        <f>'вед прил 7'!H183</f>
        <v>0</v>
      </c>
      <c r="F603" s="103">
        <f>'вед прил 7'!I183</f>
        <v>0</v>
      </c>
      <c r="G603" s="103">
        <f>'вед прил 7'!J183</f>
        <v>0</v>
      </c>
    </row>
    <row r="604" spans="1:7" ht="31.5" hidden="1" collapsed="1">
      <c r="A604" s="182"/>
      <c r="B604" s="211" t="s">
        <v>187</v>
      </c>
      <c r="C604" s="189" t="s">
        <v>648</v>
      </c>
      <c r="D604" s="188"/>
      <c r="E604" s="190">
        <f t="shared" si="103"/>
        <v>22734.3</v>
      </c>
      <c r="F604" s="190">
        <f t="shared" si="103"/>
        <v>22984.3</v>
      </c>
      <c r="G604" s="190">
        <f t="shared" si="103"/>
        <v>22984.3</v>
      </c>
    </row>
    <row r="605" spans="1:7" ht="31.5" hidden="1">
      <c r="A605" s="182"/>
      <c r="B605" s="188" t="s">
        <v>88</v>
      </c>
      <c r="C605" s="189" t="s">
        <v>648</v>
      </c>
      <c r="D605" s="188">
        <v>600</v>
      </c>
      <c r="E605" s="190">
        <f>'вед прил 7'!H185</f>
        <v>22734.3</v>
      </c>
      <c r="F605" s="190">
        <f>'вед прил 7'!I185</f>
        <v>22984.3</v>
      </c>
      <c r="G605" s="190">
        <f>'вед прил 7'!J185</f>
        <v>22984.3</v>
      </c>
    </row>
    <row r="606" spans="1:7" ht="31.5">
      <c r="A606" s="182"/>
      <c r="B606" s="211" t="s">
        <v>649</v>
      </c>
      <c r="C606" s="223" t="s">
        <v>650</v>
      </c>
      <c r="D606" s="188"/>
      <c r="E606" s="226">
        <f>E607+E609</f>
        <v>7354.8</v>
      </c>
      <c r="F606" s="226">
        <f>F607</f>
        <v>7231.1</v>
      </c>
      <c r="G606" s="226">
        <f>G607</f>
        <v>7258.4</v>
      </c>
    </row>
    <row r="607" spans="1:7" ht="31.5" hidden="1">
      <c r="A607" s="182"/>
      <c r="B607" s="211" t="s">
        <v>187</v>
      </c>
      <c r="C607" s="189" t="s">
        <v>651</v>
      </c>
      <c r="D607" s="188"/>
      <c r="E607" s="190">
        <f>E608</f>
        <v>7354.8</v>
      </c>
      <c r="F607" s="190">
        <f>F608</f>
        <v>7231.1</v>
      </c>
      <c r="G607" s="190">
        <f>G608</f>
        <v>7258.4</v>
      </c>
    </row>
    <row r="608" spans="1:7" ht="31.5" hidden="1">
      <c r="A608" s="182"/>
      <c r="B608" s="188" t="s">
        <v>88</v>
      </c>
      <c r="C608" s="189" t="s">
        <v>651</v>
      </c>
      <c r="D608" s="188">
        <v>600</v>
      </c>
      <c r="E608" s="190">
        <f>'вед прил 7'!H188</f>
        <v>7354.8</v>
      </c>
      <c r="F608" s="190">
        <f>'вед прил 7'!I188</f>
        <v>7231.1</v>
      </c>
      <c r="G608" s="190">
        <f>'вед прил 7'!J188</f>
        <v>7258.4</v>
      </c>
    </row>
    <row r="609" spans="1:7" hidden="1" outlineLevel="1">
      <c r="A609" s="16"/>
      <c r="B609" s="28" t="s">
        <v>93</v>
      </c>
      <c r="C609" s="102" t="s">
        <v>652</v>
      </c>
      <c r="D609" s="29"/>
      <c r="E609" s="103">
        <f>E610</f>
        <v>0</v>
      </c>
      <c r="F609" s="103">
        <f>F610</f>
        <v>0</v>
      </c>
      <c r="G609" s="103">
        <f>G610</f>
        <v>0</v>
      </c>
    </row>
    <row r="610" spans="1:7" ht="31.5" hidden="1" outlineLevel="1">
      <c r="A610" s="16"/>
      <c r="B610" s="28" t="s">
        <v>88</v>
      </c>
      <c r="C610" s="102" t="s">
        <v>652</v>
      </c>
      <c r="D610" s="29">
        <v>600</v>
      </c>
      <c r="E610" s="103">
        <f>'вед прил 7'!H190</f>
        <v>0</v>
      </c>
      <c r="F610" s="103">
        <v>0</v>
      </c>
      <c r="G610" s="103">
        <v>0</v>
      </c>
    </row>
    <row r="611" spans="1:7" ht="31.5" collapsed="1">
      <c r="A611" s="182"/>
      <c r="B611" s="211" t="s">
        <v>653</v>
      </c>
      <c r="C611" s="223" t="s">
        <v>654</v>
      </c>
      <c r="D611" s="188"/>
      <c r="E611" s="226">
        <f>E612</f>
        <v>7761</v>
      </c>
      <c r="F611" s="226">
        <f t="shared" ref="F611:G613" si="104">F612</f>
        <v>10043.299999999999</v>
      </c>
      <c r="G611" s="226">
        <f t="shared" si="104"/>
        <v>2149</v>
      </c>
    </row>
    <row r="612" spans="1:7" ht="63">
      <c r="A612" s="182"/>
      <c r="B612" s="211" t="s">
        <v>655</v>
      </c>
      <c r="C612" s="223" t="s">
        <v>656</v>
      </c>
      <c r="D612" s="188"/>
      <c r="E612" s="226">
        <f>E613</f>
        <v>7761</v>
      </c>
      <c r="F612" s="226">
        <f t="shared" si="104"/>
        <v>10043.299999999999</v>
      </c>
      <c r="G612" s="226">
        <f t="shared" si="104"/>
        <v>2149</v>
      </c>
    </row>
    <row r="613" spans="1:7" ht="31.5" hidden="1">
      <c r="A613" s="182"/>
      <c r="B613" s="211" t="s">
        <v>657</v>
      </c>
      <c r="C613" s="189" t="s">
        <v>658</v>
      </c>
      <c r="D613" s="188"/>
      <c r="E613" s="190">
        <f>E614</f>
        <v>7761</v>
      </c>
      <c r="F613" s="190">
        <f t="shared" si="104"/>
        <v>10043.299999999999</v>
      </c>
      <c r="G613" s="190">
        <f t="shared" si="104"/>
        <v>2149</v>
      </c>
    </row>
    <row r="614" spans="1:7" ht="31.5" hidden="1">
      <c r="A614" s="182"/>
      <c r="B614" s="188" t="s">
        <v>88</v>
      </c>
      <c r="C614" s="189" t="s">
        <v>658</v>
      </c>
      <c r="D614" s="188">
        <v>600</v>
      </c>
      <c r="E614" s="190">
        <f>'вед прил 7'!H194</f>
        <v>7761</v>
      </c>
      <c r="F614" s="190">
        <f>'вед прил 7'!I194</f>
        <v>10043.299999999999</v>
      </c>
      <c r="G614" s="190">
        <f>'вед прил 7'!J194</f>
        <v>2149</v>
      </c>
    </row>
    <row r="615" spans="1:7" ht="31.5">
      <c r="A615" s="182"/>
      <c r="B615" s="211" t="s">
        <v>659</v>
      </c>
      <c r="C615" s="223" t="s">
        <v>660</v>
      </c>
      <c r="D615" s="188"/>
      <c r="E615" s="226">
        <f t="shared" ref="E615:G616" si="105">E616</f>
        <v>2400.6</v>
      </c>
      <c r="F615" s="226">
        <f t="shared" si="105"/>
        <v>2400.6</v>
      </c>
      <c r="G615" s="226">
        <f t="shared" si="105"/>
        <v>2400.6</v>
      </c>
    </row>
    <row r="616" spans="1:7" ht="47.25">
      <c r="A616" s="182"/>
      <c r="B616" s="211" t="s">
        <v>661</v>
      </c>
      <c r="C616" s="223" t="s">
        <v>662</v>
      </c>
      <c r="D616" s="188"/>
      <c r="E616" s="226">
        <f t="shared" si="105"/>
        <v>2400.6</v>
      </c>
      <c r="F616" s="226">
        <f t="shared" si="105"/>
        <v>2400.6</v>
      </c>
      <c r="G616" s="226">
        <f t="shared" si="105"/>
        <v>2400.6</v>
      </c>
    </row>
    <row r="617" spans="1:7" ht="47.25" hidden="1">
      <c r="A617" s="182"/>
      <c r="B617" s="211" t="s">
        <v>663</v>
      </c>
      <c r="C617" s="189" t="s">
        <v>664</v>
      </c>
      <c r="D617" s="188"/>
      <c r="E617" s="190">
        <f>E619+E618</f>
        <v>2400.6</v>
      </c>
      <c r="F617" s="190">
        <f>F619+F618</f>
        <v>2400.6</v>
      </c>
      <c r="G617" s="190">
        <f>G619+G618</f>
        <v>2400.6</v>
      </c>
    </row>
    <row r="618" spans="1:7" ht="31.5" hidden="1">
      <c r="A618" s="182"/>
      <c r="B618" s="188" t="s">
        <v>101</v>
      </c>
      <c r="C618" s="189" t="s">
        <v>664</v>
      </c>
      <c r="D618" s="188">
        <v>200</v>
      </c>
      <c r="E618" s="190">
        <f>'вед прил 7'!H198</f>
        <v>190</v>
      </c>
      <c r="F618" s="190">
        <f>'вед прил 7'!I198</f>
        <v>190</v>
      </c>
      <c r="G618" s="190">
        <f>'вед прил 7'!J198</f>
        <v>190</v>
      </c>
    </row>
    <row r="619" spans="1:7" ht="31.5" hidden="1">
      <c r="A619" s="182"/>
      <c r="B619" s="188" t="s">
        <v>88</v>
      </c>
      <c r="C619" s="189" t="s">
        <v>664</v>
      </c>
      <c r="D619" s="188">
        <v>600</v>
      </c>
      <c r="E619" s="190">
        <f>'вед прил 7'!H199</f>
        <v>2210.6</v>
      </c>
      <c r="F619" s="190">
        <f>'вед прил 7'!I199</f>
        <v>2210.6</v>
      </c>
      <c r="G619" s="190">
        <f>'вед прил 7'!J199</f>
        <v>2210.6</v>
      </c>
    </row>
    <row r="620" spans="1:7" ht="31.5">
      <c r="A620" s="184">
        <v>20</v>
      </c>
      <c r="B620" s="217" t="s">
        <v>665</v>
      </c>
      <c r="C620" s="239" t="s">
        <v>666</v>
      </c>
      <c r="D620" s="187"/>
      <c r="E620" s="234">
        <f>E621</f>
        <v>66715.700000000012</v>
      </c>
      <c r="F620" s="234">
        <f>F621</f>
        <v>56827.700000000004</v>
      </c>
      <c r="G620" s="234">
        <f>G621</f>
        <v>56883.8</v>
      </c>
    </row>
    <row r="621" spans="1:7" ht="31.5">
      <c r="A621" s="182"/>
      <c r="B621" s="215" t="s">
        <v>667</v>
      </c>
      <c r="C621" s="235" t="s">
        <v>668</v>
      </c>
      <c r="D621" s="188"/>
      <c r="E621" s="226">
        <f>E622+E627+E630</f>
        <v>66715.700000000012</v>
      </c>
      <c r="F621" s="226">
        <f>F622+F627+F630</f>
        <v>56827.700000000004</v>
      </c>
      <c r="G621" s="226">
        <f>G622+G627+G630</f>
        <v>56883.8</v>
      </c>
    </row>
    <row r="622" spans="1:7" ht="31.5">
      <c r="A622" s="182"/>
      <c r="B622" s="215" t="s">
        <v>669</v>
      </c>
      <c r="C622" s="235" t="s">
        <v>670</v>
      </c>
      <c r="D622" s="188"/>
      <c r="E622" s="226">
        <f>E623+E625</f>
        <v>33400</v>
      </c>
      <c r="F622" s="226">
        <f>F623+F625</f>
        <v>23400</v>
      </c>
      <c r="G622" s="226">
        <f>G623+G625</f>
        <v>23400</v>
      </c>
    </row>
    <row r="623" spans="1:7" hidden="1">
      <c r="A623" s="182"/>
      <c r="B623" s="215" t="s">
        <v>671</v>
      </c>
      <c r="C623" s="203" t="s">
        <v>672</v>
      </c>
      <c r="D623" s="188"/>
      <c r="E623" s="190">
        <f>E624</f>
        <v>33400</v>
      </c>
      <c r="F623" s="190">
        <f>F624</f>
        <v>23400</v>
      </c>
      <c r="G623" s="190">
        <f>G624</f>
        <v>23400</v>
      </c>
    </row>
    <row r="624" spans="1:7" hidden="1">
      <c r="A624" s="182"/>
      <c r="B624" s="178" t="s">
        <v>514</v>
      </c>
      <c r="C624" s="203" t="s">
        <v>672</v>
      </c>
      <c r="D624" s="188">
        <v>500</v>
      </c>
      <c r="E624" s="190">
        <f>'вед прил 7'!H566</f>
        <v>33400</v>
      </c>
      <c r="F624" s="190">
        <f>'вед прил 7'!I566</f>
        <v>23400</v>
      </c>
      <c r="G624" s="190">
        <f>'вед прил 7'!J566</f>
        <v>23400</v>
      </c>
    </row>
    <row r="625" spans="1:7" ht="31.5" hidden="1" outlineLevel="1">
      <c r="A625" s="16"/>
      <c r="B625" s="63" t="s">
        <v>673</v>
      </c>
      <c r="C625" s="105" t="s">
        <v>674</v>
      </c>
      <c r="D625" s="29"/>
      <c r="E625" s="103">
        <f>E626</f>
        <v>0</v>
      </c>
      <c r="F625" s="103">
        <f>F626</f>
        <v>0</v>
      </c>
      <c r="G625" s="103">
        <f>G626</f>
        <v>0</v>
      </c>
    </row>
    <row r="626" spans="1:7" hidden="1" outlineLevel="1">
      <c r="A626" s="16"/>
      <c r="B626" s="63" t="s">
        <v>514</v>
      </c>
      <c r="C626" s="105" t="s">
        <v>674</v>
      </c>
      <c r="D626" s="29">
        <v>500</v>
      </c>
      <c r="E626" s="103">
        <f>'вед прил 7'!H547</f>
        <v>0</v>
      </c>
      <c r="F626" s="103">
        <f>'вед прил 7'!I547</f>
        <v>0</v>
      </c>
      <c r="G626" s="103">
        <f>'вед прил 7'!J547</f>
        <v>0</v>
      </c>
    </row>
    <row r="627" spans="1:7" ht="31.5" collapsed="1">
      <c r="A627" s="182"/>
      <c r="B627" s="211" t="s">
        <v>675</v>
      </c>
      <c r="C627" s="235" t="s">
        <v>676</v>
      </c>
      <c r="D627" s="188"/>
      <c r="E627" s="226">
        <f t="shared" ref="E627:G628" si="106">E628</f>
        <v>220</v>
      </c>
      <c r="F627" s="226">
        <f t="shared" si="106"/>
        <v>220</v>
      </c>
      <c r="G627" s="226">
        <f t="shared" si="106"/>
        <v>220</v>
      </c>
    </row>
    <row r="628" spans="1:7" ht="31.5" hidden="1">
      <c r="A628" s="182"/>
      <c r="B628" s="211" t="s">
        <v>677</v>
      </c>
      <c r="C628" s="189" t="s">
        <v>678</v>
      </c>
      <c r="D628" s="188"/>
      <c r="E628" s="190">
        <f t="shared" si="106"/>
        <v>220</v>
      </c>
      <c r="F628" s="190">
        <f t="shared" si="106"/>
        <v>220</v>
      </c>
      <c r="G628" s="190">
        <f t="shared" si="106"/>
        <v>220</v>
      </c>
    </row>
    <row r="629" spans="1:7" hidden="1">
      <c r="A629" s="182"/>
      <c r="B629" s="188" t="s">
        <v>679</v>
      </c>
      <c r="C629" s="189" t="s">
        <v>678</v>
      </c>
      <c r="D629" s="188">
        <v>700</v>
      </c>
      <c r="E629" s="190">
        <f>'вед прил 7'!H535</f>
        <v>220</v>
      </c>
      <c r="F629" s="190">
        <f>'вед прил 7'!I535</f>
        <v>220</v>
      </c>
      <c r="G629" s="190">
        <f>'вед прил 7'!J535</f>
        <v>220</v>
      </c>
    </row>
    <row r="630" spans="1:7" ht="31.5">
      <c r="A630" s="182"/>
      <c r="B630" s="211" t="s">
        <v>680</v>
      </c>
      <c r="C630" s="223" t="s">
        <v>681</v>
      </c>
      <c r="D630" s="188"/>
      <c r="E630" s="226">
        <f>E631+E635</f>
        <v>33095.700000000004</v>
      </c>
      <c r="F630" s="226">
        <f>F631+F635</f>
        <v>33207.700000000004</v>
      </c>
      <c r="G630" s="226">
        <f>G631+G635</f>
        <v>33263.800000000003</v>
      </c>
    </row>
    <row r="631" spans="1:7" hidden="1">
      <c r="A631" s="182"/>
      <c r="B631" s="211" t="s">
        <v>200</v>
      </c>
      <c r="C631" s="189" t="s">
        <v>682</v>
      </c>
      <c r="D631" s="188"/>
      <c r="E631" s="190">
        <f>E632+E633+E634</f>
        <v>33095.700000000004</v>
      </c>
      <c r="F631" s="190">
        <f>F632+F633+F634</f>
        <v>33207.700000000004</v>
      </c>
      <c r="G631" s="190">
        <f>G632+G633+G634</f>
        <v>33263.800000000003</v>
      </c>
    </row>
    <row r="632" spans="1:7" ht="63" hidden="1">
      <c r="A632" s="182"/>
      <c r="B632" s="188" t="s">
        <v>113</v>
      </c>
      <c r="C632" s="189" t="s">
        <v>682</v>
      </c>
      <c r="D632" s="188">
        <v>100</v>
      </c>
      <c r="E632" s="190">
        <f>'вед прил 7'!H555</f>
        <v>28837.9</v>
      </c>
      <c r="F632" s="190">
        <f>'вед прил 7'!I555</f>
        <v>28837.9</v>
      </c>
      <c r="G632" s="190">
        <f>'вед прил 7'!J555</f>
        <v>28837.9</v>
      </c>
    </row>
    <row r="633" spans="1:7" ht="31.5" hidden="1">
      <c r="A633" s="182"/>
      <c r="B633" s="188" t="s">
        <v>101</v>
      </c>
      <c r="C633" s="189" t="s">
        <v>682</v>
      </c>
      <c r="D633" s="188">
        <v>200</v>
      </c>
      <c r="E633" s="190">
        <f>'вед прил 7'!H556</f>
        <v>4257.8</v>
      </c>
      <c r="F633" s="190">
        <f>'вед прил 7'!I556</f>
        <v>4369.8</v>
      </c>
      <c r="G633" s="190">
        <f>'вед прил 7'!J556</f>
        <v>4425.8999999999996</v>
      </c>
    </row>
    <row r="634" spans="1:7" hidden="1" outlineLevel="1">
      <c r="A634" s="16"/>
      <c r="B634" s="28" t="s">
        <v>191</v>
      </c>
      <c r="C634" s="102" t="s">
        <v>682</v>
      </c>
      <c r="D634" s="29">
        <v>800</v>
      </c>
      <c r="E634" s="103">
        <f>'вед прил 7'!H557</f>
        <v>0</v>
      </c>
      <c r="F634" s="103">
        <f>'вед прил 7'!I557</f>
        <v>0</v>
      </c>
      <c r="G634" s="103">
        <f>'вед прил 7'!J557</f>
        <v>0</v>
      </c>
    </row>
    <row r="635" spans="1:7" ht="110.25" hidden="1" outlineLevel="1">
      <c r="A635" s="16"/>
      <c r="B635" s="28" t="s">
        <v>202</v>
      </c>
      <c r="C635" s="31" t="s">
        <v>683</v>
      </c>
      <c r="D635" s="29"/>
      <c r="E635" s="103">
        <f>E636</f>
        <v>0</v>
      </c>
      <c r="F635" s="103">
        <f>F636</f>
        <v>0</v>
      </c>
      <c r="G635" s="103">
        <f>G636</f>
        <v>0</v>
      </c>
    </row>
    <row r="636" spans="1:7" ht="63" hidden="1" outlineLevel="1">
      <c r="A636" s="16"/>
      <c r="B636" s="28" t="s">
        <v>113</v>
      </c>
      <c r="C636" s="31" t="s">
        <v>683</v>
      </c>
      <c r="D636" s="29">
        <v>100</v>
      </c>
      <c r="E636" s="103">
        <f>'вед прил 7'!H559</f>
        <v>0</v>
      </c>
      <c r="F636" s="103"/>
      <c r="G636" s="103"/>
    </row>
    <row r="637" spans="1:7" ht="47.25" collapsed="1">
      <c r="A637" s="184">
        <v>21</v>
      </c>
      <c r="B637" s="210" t="s">
        <v>684</v>
      </c>
      <c r="C637" s="240" t="s">
        <v>685</v>
      </c>
      <c r="D637" s="200"/>
      <c r="E637" s="234">
        <f>E638</f>
        <v>5000</v>
      </c>
      <c r="F637" s="234">
        <f>F638</f>
        <v>5000</v>
      </c>
      <c r="G637" s="234">
        <f>G638</f>
        <v>5000</v>
      </c>
    </row>
    <row r="638" spans="1:7" ht="47.25">
      <c r="A638" s="182"/>
      <c r="B638" s="211" t="s">
        <v>686</v>
      </c>
      <c r="C638" s="224" t="s">
        <v>687</v>
      </c>
      <c r="D638" s="192"/>
      <c r="E638" s="226">
        <f>E639</f>
        <v>5000</v>
      </c>
      <c r="F638" s="226">
        <f>F639</f>
        <v>5000</v>
      </c>
      <c r="G638" s="226">
        <f t="shared" ref="F638:G640" si="107">G639</f>
        <v>5000</v>
      </c>
    </row>
    <row r="639" spans="1:7">
      <c r="A639" s="182"/>
      <c r="B639" s="211" t="s">
        <v>688</v>
      </c>
      <c r="C639" s="224" t="s">
        <v>689</v>
      </c>
      <c r="D639" s="192"/>
      <c r="E639" s="226">
        <f>E640+E642+E644</f>
        <v>5000</v>
      </c>
      <c r="F639" s="226">
        <f>F640+F642+F644</f>
        <v>5000</v>
      </c>
      <c r="G639" s="226">
        <f>G640+G642+G644</f>
        <v>5000</v>
      </c>
    </row>
    <row r="640" spans="1:7" hidden="1">
      <c r="A640" s="182"/>
      <c r="B640" s="211" t="s">
        <v>690</v>
      </c>
      <c r="C640" s="191" t="s">
        <v>691</v>
      </c>
      <c r="D640" s="192"/>
      <c r="E640" s="190">
        <f>E641</f>
        <v>5000</v>
      </c>
      <c r="F640" s="190">
        <f t="shared" si="107"/>
        <v>5000</v>
      </c>
      <c r="G640" s="190">
        <f t="shared" si="107"/>
        <v>5000</v>
      </c>
    </row>
    <row r="641" spans="1:13" ht="31.5" hidden="1">
      <c r="A641" s="182"/>
      <c r="B641" s="188" t="s">
        <v>101</v>
      </c>
      <c r="C641" s="191" t="s">
        <v>691</v>
      </c>
      <c r="D641" s="192">
        <v>200</v>
      </c>
      <c r="E641" s="190">
        <f>'вед прил 7'!H586</f>
        <v>5000</v>
      </c>
      <c r="F641" s="190">
        <f>'вед прил 7'!I586</f>
        <v>5000</v>
      </c>
      <c r="G641" s="190">
        <f>'вед прил 7'!J586</f>
        <v>5000</v>
      </c>
    </row>
    <row r="642" spans="1:13" ht="31.5" hidden="1" outlineLevel="1">
      <c r="A642" s="16"/>
      <c r="B642" s="28" t="s">
        <v>692</v>
      </c>
      <c r="C642" s="31" t="s">
        <v>693</v>
      </c>
      <c r="D642" s="32"/>
      <c r="E642" s="103">
        <f>E643</f>
        <v>0</v>
      </c>
      <c r="F642" s="103">
        <f>F643</f>
        <v>0</v>
      </c>
      <c r="G642" s="103">
        <f>G643</f>
        <v>0</v>
      </c>
    </row>
    <row r="643" spans="1:13" ht="31.5" hidden="1" outlineLevel="1">
      <c r="A643" s="16"/>
      <c r="B643" s="28" t="s">
        <v>101</v>
      </c>
      <c r="C643" s="31" t="s">
        <v>693</v>
      </c>
      <c r="D643" s="32">
        <v>200</v>
      </c>
      <c r="E643" s="103">
        <f>'вед прил 7'!H588</f>
        <v>0</v>
      </c>
      <c r="F643" s="103">
        <f>'вед прил 7'!I588</f>
        <v>0</v>
      </c>
      <c r="G643" s="103">
        <f>'вед прил 7'!J588</f>
        <v>0</v>
      </c>
    </row>
    <row r="644" spans="1:13" ht="31.5" hidden="1" outlineLevel="1">
      <c r="A644" s="16"/>
      <c r="B644" s="28" t="s">
        <v>694</v>
      </c>
      <c r="C644" s="31" t="s">
        <v>695</v>
      </c>
      <c r="D644" s="32"/>
      <c r="E644" s="103">
        <f>E645</f>
        <v>0</v>
      </c>
      <c r="F644" s="103">
        <f>F645</f>
        <v>0</v>
      </c>
      <c r="G644" s="103">
        <f>G645</f>
        <v>0</v>
      </c>
    </row>
    <row r="645" spans="1:13" ht="31.5" hidden="1" outlineLevel="1">
      <c r="A645" s="16"/>
      <c r="B645" s="28" t="s">
        <v>101</v>
      </c>
      <c r="C645" s="31" t="s">
        <v>695</v>
      </c>
      <c r="D645" s="32">
        <v>200</v>
      </c>
      <c r="E645" s="103">
        <f>'вед прил 7'!H590</f>
        <v>0</v>
      </c>
      <c r="F645" s="103">
        <f>'вед прил 7'!I590</f>
        <v>0</v>
      </c>
      <c r="G645" s="103">
        <f>'вед прил 7'!J590</f>
        <v>0</v>
      </c>
    </row>
    <row r="646" spans="1:13" ht="31.5" collapsed="1">
      <c r="A646" s="184">
        <v>22</v>
      </c>
      <c r="B646" s="210" t="s">
        <v>696</v>
      </c>
      <c r="C646" s="240" t="s">
        <v>697</v>
      </c>
      <c r="D646" s="200"/>
      <c r="E646" s="234">
        <f t="shared" ref="E646:G647" si="108">E647</f>
        <v>175</v>
      </c>
      <c r="F646" s="234">
        <f t="shared" si="108"/>
        <v>175</v>
      </c>
      <c r="G646" s="234">
        <f t="shared" si="108"/>
        <v>175</v>
      </c>
    </row>
    <row r="647" spans="1:13" ht="31.5">
      <c r="A647" s="182"/>
      <c r="B647" s="211" t="s">
        <v>698</v>
      </c>
      <c r="C647" s="224" t="s">
        <v>699</v>
      </c>
      <c r="D647" s="192"/>
      <c r="E647" s="226">
        <f t="shared" si="108"/>
        <v>175</v>
      </c>
      <c r="F647" s="226">
        <f t="shared" si="108"/>
        <v>175</v>
      </c>
      <c r="G647" s="226">
        <f t="shared" si="108"/>
        <v>175</v>
      </c>
    </row>
    <row r="648" spans="1:13">
      <c r="A648" s="182"/>
      <c r="B648" s="211" t="s">
        <v>700</v>
      </c>
      <c r="C648" s="224" t="s">
        <v>701</v>
      </c>
      <c r="D648" s="192"/>
      <c r="E648" s="226">
        <f>E649+E651</f>
        <v>175</v>
      </c>
      <c r="F648" s="226">
        <f>F649+F651</f>
        <v>175</v>
      </c>
      <c r="G648" s="226">
        <f>G649+G651</f>
        <v>175</v>
      </c>
    </row>
    <row r="649" spans="1:13" ht="31.5" hidden="1">
      <c r="A649" s="182"/>
      <c r="B649" s="211" t="s">
        <v>702</v>
      </c>
      <c r="C649" s="191" t="s">
        <v>703</v>
      </c>
      <c r="D649" s="192"/>
      <c r="E649" s="190">
        <f>E650</f>
        <v>25</v>
      </c>
      <c r="F649" s="190">
        <f>F650</f>
        <v>25</v>
      </c>
      <c r="G649" s="190">
        <f>G650</f>
        <v>25</v>
      </c>
    </row>
    <row r="650" spans="1:13" ht="31.5" hidden="1">
      <c r="A650" s="182"/>
      <c r="B650" s="188" t="s">
        <v>101</v>
      </c>
      <c r="C650" s="191" t="s">
        <v>703</v>
      </c>
      <c r="D650" s="192">
        <v>200</v>
      </c>
      <c r="E650" s="190">
        <f>'вед прил 7'!H277</f>
        <v>25</v>
      </c>
      <c r="F650" s="190">
        <f>'вед прил 7'!I277</f>
        <v>25</v>
      </c>
      <c r="G650" s="190">
        <f>'вед прил 7'!J277</f>
        <v>25</v>
      </c>
    </row>
    <row r="651" spans="1:13" ht="31.5" hidden="1">
      <c r="A651" s="182"/>
      <c r="B651" s="211" t="s">
        <v>704</v>
      </c>
      <c r="C651" s="191" t="s">
        <v>705</v>
      </c>
      <c r="D651" s="192"/>
      <c r="E651" s="190">
        <f>E652</f>
        <v>150</v>
      </c>
      <c r="F651" s="190">
        <f>F652</f>
        <v>150</v>
      </c>
      <c r="G651" s="190">
        <f>G652</f>
        <v>150</v>
      </c>
    </row>
    <row r="652" spans="1:13" ht="31.5" hidden="1">
      <c r="A652" s="182"/>
      <c r="B652" s="188" t="s">
        <v>101</v>
      </c>
      <c r="C652" s="191" t="s">
        <v>705</v>
      </c>
      <c r="D652" s="192">
        <v>200</v>
      </c>
      <c r="E652" s="190">
        <f>'вед прил 7'!H279</f>
        <v>150</v>
      </c>
      <c r="F652" s="190">
        <f>'вед прил 7'!I279</f>
        <v>150</v>
      </c>
      <c r="G652" s="190">
        <f>'вед прил 7'!J279</f>
        <v>150</v>
      </c>
    </row>
    <row r="653" spans="1:13" ht="47.25">
      <c r="A653" s="184">
        <v>23</v>
      </c>
      <c r="B653" s="210" t="s">
        <v>706</v>
      </c>
      <c r="C653" s="240" t="s">
        <v>707</v>
      </c>
      <c r="D653" s="200"/>
      <c r="E653" s="234">
        <f t="shared" ref="E653:G655" si="109">E654</f>
        <v>750</v>
      </c>
      <c r="F653" s="234">
        <f t="shared" si="109"/>
        <v>50</v>
      </c>
      <c r="G653" s="234">
        <f t="shared" si="109"/>
        <v>850</v>
      </c>
      <c r="I653" s="166">
        <f>E14+E150+E183+E190+E248+E259+E330+E426+E443+E456+E474+E499+E533+E544+E555+E569+E578++E588+E594+E620+E637+E646+E653</f>
        <v>4247626.5</v>
      </c>
      <c r="J653" s="166">
        <f>F14+F150+F183+F190+F248+F259+F330+F426+F443+F456+F474+F499+F533+F544+F555+F569+F578++F588+F594+F620+F637+F646+F653</f>
        <v>4051755.4</v>
      </c>
      <c r="K653" s="166">
        <f>G14+G150+G183+G190+G248+G259+G330+G426+G443+G456+G474+G499+G533+G544+G555+G569+G578++G588+G594+G620+G637+G646+G653</f>
        <v>4064894.3</v>
      </c>
      <c r="L653" s="166"/>
      <c r="M653" s="166"/>
    </row>
    <row r="654" spans="1:13" ht="47.25">
      <c r="A654" s="182"/>
      <c r="B654" s="211" t="s">
        <v>708</v>
      </c>
      <c r="C654" s="224" t="s">
        <v>709</v>
      </c>
      <c r="D654" s="192"/>
      <c r="E654" s="226">
        <f t="shared" si="109"/>
        <v>750</v>
      </c>
      <c r="F654" s="226">
        <f t="shared" si="109"/>
        <v>50</v>
      </c>
      <c r="G654" s="226">
        <f t="shared" si="109"/>
        <v>850</v>
      </c>
    </row>
    <row r="655" spans="1:13" ht="31.5">
      <c r="A655" s="182"/>
      <c r="B655" s="211" t="s">
        <v>710</v>
      </c>
      <c r="C655" s="224" t="s">
        <v>711</v>
      </c>
      <c r="D655" s="192"/>
      <c r="E655" s="226">
        <f t="shared" si="109"/>
        <v>750</v>
      </c>
      <c r="F655" s="226">
        <f t="shared" si="109"/>
        <v>50</v>
      </c>
      <c r="G655" s="226">
        <f t="shared" si="109"/>
        <v>850</v>
      </c>
    </row>
    <row r="656" spans="1:13" hidden="1">
      <c r="A656" s="182"/>
      <c r="B656" s="211" t="s">
        <v>712</v>
      </c>
      <c r="C656" s="191" t="s">
        <v>713</v>
      </c>
      <c r="D656" s="192"/>
      <c r="E656" s="190">
        <f>E657+E658+E659</f>
        <v>750</v>
      </c>
      <c r="F656" s="190">
        <f>F657+F658+F659</f>
        <v>50</v>
      </c>
      <c r="G656" s="190">
        <f>G657+G658+G659</f>
        <v>850</v>
      </c>
    </row>
    <row r="657" spans="1:11" ht="31.5" hidden="1">
      <c r="A657" s="182"/>
      <c r="B657" s="188" t="s">
        <v>101</v>
      </c>
      <c r="C657" s="191" t="s">
        <v>713</v>
      </c>
      <c r="D657" s="192">
        <v>200</v>
      </c>
      <c r="E657" s="190">
        <f>'вед прил 7'!H284</f>
        <v>750</v>
      </c>
      <c r="F657" s="190">
        <f>'вед прил 7'!I284</f>
        <v>50</v>
      </c>
      <c r="G657" s="190">
        <f>'вед прил 7'!J284</f>
        <v>850</v>
      </c>
    </row>
    <row r="658" spans="1:11" hidden="1" outlineLevel="1">
      <c r="A658" s="16"/>
      <c r="B658" s="28" t="s">
        <v>110</v>
      </c>
      <c r="C658" s="31" t="s">
        <v>713</v>
      </c>
      <c r="D658" s="32">
        <v>300</v>
      </c>
      <c r="E658" s="103">
        <f>'вед прил 7'!H285</f>
        <v>0</v>
      </c>
      <c r="F658" s="103">
        <f>'вед прил 7'!I285</f>
        <v>0</v>
      </c>
      <c r="G658" s="103">
        <f>'вед прил 7'!J285</f>
        <v>0</v>
      </c>
    </row>
    <row r="659" spans="1:11" hidden="1" outlineLevel="1">
      <c r="A659" s="16"/>
      <c r="B659" s="28" t="s">
        <v>191</v>
      </c>
      <c r="C659" s="31" t="s">
        <v>713</v>
      </c>
      <c r="D659" s="32">
        <v>800</v>
      </c>
      <c r="E659" s="103">
        <f>'вед прил 7'!H286</f>
        <v>0</v>
      </c>
      <c r="F659" s="103">
        <f>'вед прил 7'!I286</f>
        <v>0</v>
      </c>
      <c r="G659" s="103">
        <f>'вед прил 7'!J286</f>
        <v>0</v>
      </c>
    </row>
    <row r="660" spans="1:11" ht="31.5" hidden="1" collapsed="1">
      <c r="A660" s="99">
        <v>24</v>
      </c>
      <c r="B660" s="35" t="s">
        <v>714</v>
      </c>
      <c r="C660" s="100" t="s">
        <v>715</v>
      </c>
      <c r="D660" s="22"/>
      <c r="E660" s="101">
        <f>E661+E667</f>
        <v>4680.3999999999996</v>
      </c>
      <c r="F660" s="101">
        <f>F661+F667</f>
        <v>4680.3999999999996</v>
      </c>
      <c r="G660" s="101">
        <f>G661+G667</f>
        <v>4680.3999999999996</v>
      </c>
      <c r="I660" s="156">
        <f>E660+E672+E679+E722+E738+E750+E766+E776+E783</f>
        <v>437550.7</v>
      </c>
      <c r="J660" s="156">
        <f t="shared" ref="J660:K660" si="110">F660+F672+F679+F722+F738+F750+F766+F776+F783</f>
        <v>690749.90000000014</v>
      </c>
      <c r="K660" s="156">
        <f t="shared" si="110"/>
        <v>412240.4</v>
      </c>
    </row>
    <row r="661" spans="1:11" ht="31.5" hidden="1">
      <c r="A661" s="16"/>
      <c r="B661" s="28" t="s">
        <v>716</v>
      </c>
      <c r="C661" s="102" t="s">
        <v>717</v>
      </c>
      <c r="D661" s="29"/>
      <c r="E661" s="103">
        <f>E662+E665</f>
        <v>3046.9</v>
      </c>
      <c r="F661" s="103">
        <f>F662</f>
        <v>3046.9</v>
      </c>
      <c r="G661" s="103">
        <f>G662</f>
        <v>3046.9</v>
      </c>
    </row>
    <row r="662" spans="1:11" hidden="1">
      <c r="A662" s="16"/>
      <c r="B662" s="28" t="s">
        <v>200</v>
      </c>
      <c r="C662" s="102" t="s">
        <v>718</v>
      </c>
      <c r="D662" s="29"/>
      <c r="E662" s="103">
        <f>E663+E664</f>
        <v>3046.9</v>
      </c>
      <c r="F662" s="103">
        <f>F663</f>
        <v>3046.9</v>
      </c>
      <c r="G662" s="103">
        <f>G663</f>
        <v>3046.9</v>
      </c>
    </row>
    <row r="663" spans="1:11" ht="63" hidden="1">
      <c r="A663" s="16"/>
      <c r="B663" s="28" t="s">
        <v>113</v>
      </c>
      <c r="C663" s="102" t="s">
        <v>718</v>
      </c>
      <c r="D663" s="29">
        <v>100</v>
      </c>
      <c r="E663" s="103">
        <f>'вед прил 7'!H20</f>
        <v>3046.9</v>
      </c>
      <c r="F663" s="103">
        <f>'вед прил 7'!I20</f>
        <v>3046.9</v>
      </c>
      <c r="G663" s="103">
        <f>'вед прил 7'!J20</f>
        <v>3046.9</v>
      </c>
    </row>
    <row r="664" spans="1:11" ht="31.5" hidden="1" outlineLevel="1">
      <c r="A664" s="16"/>
      <c r="B664" s="28" t="s">
        <v>101</v>
      </c>
      <c r="C664" s="102" t="s">
        <v>718</v>
      </c>
      <c r="D664" s="29">
        <v>200</v>
      </c>
      <c r="E664" s="103">
        <f>'вед прил 7'!H21</f>
        <v>0</v>
      </c>
      <c r="F664" s="103">
        <f>'вед прил 7'!I21</f>
        <v>0</v>
      </c>
      <c r="G664" s="103">
        <f>'вед прил 7'!J21</f>
        <v>0</v>
      </c>
    </row>
    <row r="665" spans="1:11" ht="110.25" hidden="1" outlineLevel="1">
      <c r="A665" s="16"/>
      <c r="B665" s="28" t="s">
        <v>202</v>
      </c>
      <c r="C665" s="31" t="s">
        <v>719</v>
      </c>
      <c r="D665" s="29"/>
      <c r="E665" s="103">
        <f>E666</f>
        <v>0</v>
      </c>
      <c r="F665" s="103">
        <f t="shared" ref="F665:G665" si="111">F666</f>
        <v>0</v>
      </c>
      <c r="G665" s="103">
        <f t="shared" si="111"/>
        <v>0</v>
      </c>
    </row>
    <row r="666" spans="1:11" ht="63" hidden="1" outlineLevel="1">
      <c r="A666" s="16"/>
      <c r="B666" s="28" t="s">
        <v>113</v>
      </c>
      <c r="C666" s="31" t="s">
        <v>719</v>
      </c>
      <c r="D666" s="29">
        <v>100</v>
      </c>
      <c r="E666" s="103">
        <f>'вед прил 7'!H23</f>
        <v>0</v>
      </c>
      <c r="F666" s="103">
        <f>'вед прил 7'!I23</f>
        <v>0</v>
      </c>
      <c r="G666" s="103">
        <f>'вед прил 7'!J23</f>
        <v>0</v>
      </c>
    </row>
    <row r="667" spans="1:11" ht="31.5" hidden="1" collapsed="1">
      <c r="A667" s="16"/>
      <c r="B667" s="28" t="s">
        <v>720</v>
      </c>
      <c r="C667" s="102" t="s">
        <v>721</v>
      </c>
      <c r="D667" s="29"/>
      <c r="E667" s="103">
        <f>E668</f>
        <v>1633.5</v>
      </c>
      <c r="F667" s="103">
        <f>F668</f>
        <v>1633.5</v>
      </c>
      <c r="G667" s="103">
        <f>G668</f>
        <v>1633.5</v>
      </c>
    </row>
    <row r="668" spans="1:11" hidden="1">
      <c r="A668" s="16"/>
      <c r="B668" s="28" t="s">
        <v>200</v>
      </c>
      <c r="C668" s="102" t="s">
        <v>722</v>
      </c>
      <c r="D668" s="29"/>
      <c r="E668" s="103">
        <f>E669+E670+E671</f>
        <v>1633.5</v>
      </c>
      <c r="F668" s="103">
        <f>F669+F670+F671</f>
        <v>1633.5</v>
      </c>
      <c r="G668" s="103">
        <f>G669+G670+G671</f>
        <v>1633.5</v>
      </c>
    </row>
    <row r="669" spans="1:11" ht="63" hidden="1">
      <c r="A669" s="16"/>
      <c r="B669" s="28" t="s">
        <v>113</v>
      </c>
      <c r="C669" s="102" t="s">
        <v>722</v>
      </c>
      <c r="D669" s="29">
        <v>100</v>
      </c>
      <c r="E669" s="103">
        <f>'вед прил 7'!H26</f>
        <v>1423.5</v>
      </c>
      <c r="F669" s="103">
        <f>'вед прил 7'!I26</f>
        <v>1423.5</v>
      </c>
      <c r="G669" s="103">
        <f>'вед прил 7'!J26</f>
        <v>1423.5</v>
      </c>
    </row>
    <row r="670" spans="1:11" ht="31.5" hidden="1">
      <c r="A670" s="16"/>
      <c r="B670" s="28" t="s">
        <v>101</v>
      </c>
      <c r="C670" s="102" t="s">
        <v>722</v>
      </c>
      <c r="D670" s="29">
        <v>200</v>
      </c>
      <c r="E670" s="103">
        <f>'вед прил 7'!H27</f>
        <v>210</v>
      </c>
      <c r="F670" s="103">
        <f>'вед прил 7'!I27</f>
        <v>210</v>
      </c>
      <c r="G670" s="103">
        <f>'вед прил 7'!J27</f>
        <v>210</v>
      </c>
    </row>
    <row r="671" spans="1:11" hidden="1" outlineLevel="1">
      <c r="A671" s="16"/>
      <c r="B671" s="28" t="s">
        <v>191</v>
      </c>
      <c r="C671" s="102" t="s">
        <v>722</v>
      </c>
      <c r="D671" s="29">
        <v>800</v>
      </c>
      <c r="E671" s="103">
        <f>'вед прил 7'!H28</f>
        <v>0</v>
      </c>
      <c r="F671" s="103">
        <f>'вед прил 7'!I28</f>
        <v>0</v>
      </c>
      <c r="G671" s="103">
        <f>'вед прил 7'!J28</f>
        <v>0</v>
      </c>
    </row>
    <row r="672" spans="1:11" ht="31.5" hidden="1" collapsed="1">
      <c r="A672" s="99">
        <v>25</v>
      </c>
      <c r="B672" s="35" t="s">
        <v>723</v>
      </c>
      <c r="C672" s="100" t="s">
        <v>724</v>
      </c>
      <c r="D672" s="22"/>
      <c r="E672" s="101">
        <f>E673</f>
        <v>3360.3</v>
      </c>
      <c r="F672" s="101">
        <f>F673</f>
        <v>3360.3</v>
      </c>
      <c r="G672" s="101">
        <f>G673</f>
        <v>3360.3</v>
      </c>
    </row>
    <row r="673" spans="1:7" hidden="1">
      <c r="A673" s="16"/>
      <c r="B673" s="28" t="s">
        <v>725</v>
      </c>
      <c r="C673" s="102" t="s">
        <v>726</v>
      </c>
      <c r="D673" s="29"/>
      <c r="E673" s="103">
        <f>E674+E677</f>
        <v>3360.3</v>
      </c>
      <c r="F673" s="103">
        <f>F674</f>
        <v>3360.3</v>
      </c>
      <c r="G673" s="103">
        <f>G674</f>
        <v>3360.3</v>
      </c>
    </row>
    <row r="674" spans="1:7" hidden="1">
      <c r="A674" s="16"/>
      <c r="B674" s="28" t="s">
        <v>200</v>
      </c>
      <c r="C674" s="102" t="s">
        <v>727</v>
      </c>
      <c r="D674" s="29"/>
      <c r="E674" s="103">
        <f>E675+E676</f>
        <v>3360.3</v>
      </c>
      <c r="F674" s="103">
        <f>F675</f>
        <v>3360.3</v>
      </c>
      <c r="G674" s="103">
        <f>G675</f>
        <v>3360.3</v>
      </c>
    </row>
    <row r="675" spans="1:7" ht="63" hidden="1">
      <c r="A675" s="16"/>
      <c r="B675" s="28" t="s">
        <v>113</v>
      </c>
      <c r="C675" s="102" t="s">
        <v>727</v>
      </c>
      <c r="D675" s="29">
        <v>100</v>
      </c>
      <c r="E675" s="103">
        <f>'вед прил 7'!H35</f>
        <v>3360.3</v>
      </c>
      <c r="F675" s="103">
        <f>'вед прил 7'!I35</f>
        <v>3360.3</v>
      </c>
      <c r="G675" s="103">
        <f>'вед прил 7'!J35</f>
        <v>3360.3</v>
      </c>
    </row>
    <row r="676" spans="1:7" ht="31.5" hidden="1" outlineLevel="1">
      <c r="A676" s="16"/>
      <c r="B676" s="28" t="s">
        <v>101</v>
      </c>
      <c r="C676" s="31" t="s">
        <v>727</v>
      </c>
      <c r="D676" s="29">
        <v>200</v>
      </c>
      <c r="E676" s="103">
        <f>'вед прил 7'!H36</f>
        <v>0</v>
      </c>
      <c r="F676" s="103"/>
      <c r="G676" s="103"/>
    </row>
    <row r="677" spans="1:7" ht="110.25" hidden="1" outlineLevel="1">
      <c r="A677" s="16"/>
      <c r="B677" s="28" t="s">
        <v>202</v>
      </c>
      <c r="C677" s="31" t="s">
        <v>728</v>
      </c>
      <c r="D677" s="29"/>
      <c r="E677" s="103">
        <f>E678</f>
        <v>0</v>
      </c>
      <c r="F677" s="103"/>
      <c r="G677" s="103"/>
    </row>
    <row r="678" spans="1:7" ht="63" hidden="1" outlineLevel="1">
      <c r="A678" s="16"/>
      <c r="B678" s="28" t="s">
        <v>113</v>
      </c>
      <c r="C678" s="31" t="s">
        <v>728</v>
      </c>
      <c r="D678" s="29">
        <v>100</v>
      </c>
      <c r="E678" s="103">
        <f>'вед прил 7'!H38</f>
        <v>0</v>
      </c>
      <c r="F678" s="103"/>
      <c r="G678" s="103"/>
    </row>
    <row r="679" spans="1:7" ht="31.5" hidden="1" collapsed="1">
      <c r="A679" s="99">
        <v>26</v>
      </c>
      <c r="B679" s="35" t="s">
        <v>729</v>
      </c>
      <c r="C679" s="100" t="s">
        <v>730</v>
      </c>
      <c r="D679" s="22"/>
      <c r="E679" s="101">
        <f>E680+E690+E696+E699+E705+E714+E717+E710</f>
        <v>350801.1</v>
      </c>
      <c r="F679" s="101">
        <f>F680+F690+F696+F699+F705+F714+F717+F710</f>
        <v>344301.5</v>
      </c>
      <c r="G679" s="101">
        <f>G680+G690+G696+G699+G705+G714+G717+G710</f>
        <v>341145.8</v>
      </c>
    </row>
    <row r="680" spans="1:7" ht="31.5" hidden="1">
      <c r="A680" s="16"/>
      <c r="B680" s="28" t="s">
        <v>731</v>
      </c>
      <c r="C680" s="102" t="s">
        <v>732</v>
      </c>
      <c r="D680" s="29"/>
      <c r="E680" s="103">
        <f>E681+E686+E688</f>
        <v>122636.7</v>
      </c>
      <c r="F680" s="103">
        <f>F681+F686</f>
        <v>122917.29999999999</v>
      </c>
      <c r="G680" s="103">
        <f>G681+G686</f>
        <v>125209.2</v>
      </c>
    </row>
    <row r="681" spans="1:7" hidden="1">
      <c r="A681" s="16"/>
      <c r="B681" s="28" t="s">
        <v>200</v>
      </c>
      <c r="C681" s="102" t="s">
        <v>733</v>
      </c>
      <c r="D681" s="29"/>
      <c r="E681" s="103">
        <f>E682+E683+E685+E684</f>
        <v>122636.7</v>
      </c>
      <c r="F681" s="103">
        <f>F682+F683+F685+F684</f>
        <v>122917.29999999999</v>
      </c>
      <c r="G681" s="103">
        <f>G682+G683+G685+G684</f>
        <v>125209.2</v>
      </c>
    </row>
    <row r="682" spans="1:7" ht="63" hidden="1">
      <c r="A682" s="16"/>
      <c r="B682" s="28" t="s">
        <v>113</v>
      </c>
      <c r="C682" s="102" t="s">
        <v>733</v>
      </c>
      <c r="D682" s="29">
        <v>100</v>
      </c>
      <c r="E682" s="103">
        <f>'вед прил 7'!H75</f>
        <v>99577.3</v>
      </c>
      <c r="F682" s="103">
        <f>'вед прил 7'!I75</f>
        <v>99577.3</v>
      </c>
      <c r="G682" s="103">
        <f>'вед прил 7'!J75</f>
        <v>99577.3</v>
      </c>
    </row>
    <row r="683" spans="1:7" ht="31.5" hidden="1">
      <c r="A683" s="16"/>
      <c r="B683" s="28" t="s">
        <v>101</v>
      </c>
      <c r="C683" s="102" t="s">
        <v>733</v>
      </c>
      <c r="D683" s="29">
        <v>200</v>
      </c>
      <c r="E683" s="103">
        <f>'вед прил 7'!H76</f>
        <v>22183.5</v>
      </c>
      <c r="F683" s="103">
        <f>'вед прил 7'!I76</f>
        <v>22464.1</v>
      </c>
      <c r="G683" s="103">
        <f>'вед прил 7'!J76</f>
        <v>24756</v>
      </c>
    </row>
    <row r="684" spans="1:7" ht="31.5" hidden="1" outlineLevel="1">
      <c r="A684" s="16"/>
      <c r="B684" s="28" t="s">
        <v>130</v>
      </c>
      <c r="C684" s="102" t="s">
        <v>733</v>
      </c>
      <c r="D684" s="29">
        <v>400</v>
      </c>
      <c r="E684" s="103">
        <f>'вед прил 7'!H77</f>
        <v>0</v>
      </c>
      <c r="F684" s="103">
        <f>'вед прил 7'!I77</f>
        <v>0</v>
      </c>
      <c r="G684" s="103">
        <f>'вед прил 7'!J77</f>
        <v>0</v>
      </c>
    </row>
    <row r="685" spans="1:7" hidden="1" collapsed="1">
      <c r="A685" s="16"/>
      <c r="B685" s="28" t="s">
        <v>191</v>
      </c>
      <c r="C685" s="102" t="s">
        <v>733</v>
      </c>
      <c r="D685" s="29">
        <v>800</v>
      </c>
      <c r="E685" s="103">
        <f>'вед прил 7'!H78</f>
        <v>875.9</v>
      </c>
      <c r="F685" s="103">
        <f>'вед прил 7'!I78</f>
        <v>875.9</v>
      </c>
      <c r="G685" s="103">
        <f>'вед прил 7'!J78</f>
        <v>875.9</v>
      </c>
    </row>
    <row r="686" spans="1:7" hidden="1" outlineLevel="1">
      <c r="A686" s="16"/>
      <c r="B686" s="28" t="s">
        <v>93</v>
      </c>
      <c r="C686" s="102" t="s">
        <v>734</v>
      </c>
      <c r="D686" s="29"/>
      <c r="E686" s="103">
        <f>E687</f>
        <v>0</v>
      </c>
      <c r="F686" s="103">
        <f>F687</f>
        <v>0</v>
      </c>
      <c r="G686" s="103">
        <f>G687</f>
        <v>0</v>
      </c>
    </row>
    <row r="687" spans="1:7" ht="31.5" hidden="1" outlineLevel="1">
      <c r="A687" s="16"/>
      <c r="B687" s="28" t="s">
        <v>101</v>
      </c>
      <c r="C687" s="102" t="s">
        <v>734</v>
      </c>
      <c r="D687" s="29">
        <v>200</v>
      </c>
      <c r="E687" s="103">
        <v>0</v>
      </c>
      <c r="F687" s="103">
        <v>0</v>
      </c>
      <c r="G687" s="103">
        <v>0</v>
      </c>
    </row>
    <row r="688" spans="1:7" ht="110.25" hidden="1" outlineLevel="1">
      <c r="A688" s="16"/>
      <c r="B688" s="28" t="s">
        <v>202</v>
      </c>
      <c r="C688" s="31" t="s">
        <v>735</v>
      </c>
      <c r="D688" s="29"/>
      <c r="E688" s="103">
        <f>E689</f>
        <v>0</v>
      </c>
      <c r="F688" s="103"/>
      <c r="G688" s="103"/>
    </row>
    <row r="689" spans="1:7" ht="63" hidden="1" outlineLevel="1">
      <c r="A689" s="16"/>
      <c r="B689" s="28" t="s">
        <v>113</v>
      </c>
      <c r="C689" s="31" t="s">
        <v>735</v>
      </c>
      <c r="D689" s="29">
        <v>100</v>
      </c>
      <c r="E689" s="103">
        <f>'вед прил 7'!H80</f>
        <v>0</v>
      </c>
      <c r="F689" s="103"/>
      <c r="G689" s="103"/>
    </row>
    <row r="690" spans="1:7" ht="31.5" hidden="1" collapsed="1">
      <c r="A690" s="16"/>
      <c r="B690" s="28" t="s">
        <v>599</v>
      </c>
      <c r="C690" s="102" t="s">
        <v>736</v>
      </c>
      <c r="D690" s="29"/>
      <c r="E690" s="103">
        <f>E691+E693</f>
        <v>941.19999999999993</v>
      </c>
      <c r="F690" s="103">
        <f t="shared" ref="F690:G690" si="112">F691+F693</f>
        <v>1135.5</v>
      </c>
      <c r="G690" s="103">
        <f t="shared" si="112"/>
        <v>991.90000000000009</v>
      </c>
    </row>
    <row r="691" spans="1:7" ht="47.25" hidden="1">
      <c r="A691" s="16"/>
      <c r="B691" s="28" t="s">
        <v>737</v>
      </c>
      <c r="C691" s="31" t="s">
        <v>738</v>
      </c>
      <c r="D691" s="32"/>
      <c r="E691" s="103">
        <f>E692</f>
        <v>7.8</v>
      </c>
      <c r="F691" s="103">
        <f>F692</f>
        <v>155.80000000000001</v>
      </c>
      <c r="G691" s="103">
        <f>G692</f>
        <v>12.2</v>
      </c>
    </row>
    <row r="692" spans="1:7" ht="31.5" hidden="1">
      <c r="A692" s="16"/>
      <c r="B692" s="28" t="s">
        <v>101</v>
      </c>
      <c r="C692" s="31" t="s">
        <v>738</v>
      </c>
      <c r="D692" s="32">
        <v>200</v>
      </c>
      <c r="E692" s="103">
        <f>'вед прил 7'!H89</f>
        <v>7.8</v>
      </c>
      <c r="F692" s="103">
        <f>'вед прил 7'!I89</f>
        <v>155.80000000000001</v>
      </c>
      <c r="G692" s="103">
        <f>'вед прил 7'!J89</f>
        <v>12.2</v>
      </c>
    </row>
    <row r="693" spans="1:7" ht="110.25" hidden="1">
      <c r="A693" s="16"/>
      <c r="B693" s="28" t="s">
        <v>739</v>
      </c>
      <c r="C693" s="102" t="s">
        <v>740</v>
      </c>
      <c r="D693" s="29"/>
      <c r="E693" s="103">
        <f>E694+E695</f>
        <v>933.4</v>
      </c>
      <c r="F693" s="103">
        <f>F694+F695</f>
        <v>979.7</v>
      </c>
      <c r="G693" s="103">
        <f>G694+G695</f>
        <v>979.7</v>
      </c>
    </row>
    <row r="694" spans="1:7" ht="63" hidden="1">
      <c r="A694" s="16"/>
      <c r="B694" s="28" t="s">
        <v>113</v>
      </c>
      <c r="C694" s="102" t="s">
        <v>740</v>
      </c>
      <c r="D694" s="29">
        <v>100</v>
      </c>
      <c r="E694" s="103">
        <f>'вед прил 7'!H83</f>
        <v>933.4</v>
      </c>
      <c r="F694" s="103">
        <f>'вед прил 7'!I83</f>
        <v>979.7</v>
      </c>
      <c r="G694" s="103">
        <f>'вед прил 7'!J83</f>
        <v>979.7</v>
      </c>
    </row>
    <row r="695" spans="1:7" ht="31.5" hidden="1" outlineLevel="1">
      <c r="A695" s="16"/>
      <c r="B695" s="28" t="s">
        <v>101</v>
      </c>
      <c r="C695" s="102" t="s">
        <v>740</v>
      </c>
      <c r="D695" s="29">
        <v>200</v>
      </c>
      <c r="E695" s="103">
        <f>'вед прил 7'!H84</f>
        <v>0</v>
      </c>
      <c r="F695" s="103">
        <f>'вед прил 7'!I84</f>
        <v>0</v>
      </c>
      <c r="G695" s="103">
        <f>'вед прил 7'!J84</f>
        <v>0</v>
      </c>
    </row>
    <row r="696" spans="1:7" hidden="1" collapsed="1">
      <c r="A696" s="16"/>
      <c r="B696" s="28" t="s">
        <v>741</v>
      </c>
      <c r="C696" s="102" t="s">
        <v>742</v>
      </c>
      <c r="D696" s="29"/>
      <c r="E696" s="103">
        <f t="shared" ref="E696:G697" si="113">E697</f>
        <v>14000</v>
      </c>
      <c r="F696" s="103">
        <f t="shared" si="113"/>
        <v>5000</v>
      </c>
      <c r="G696" s="103">
        <f t="shared" si="113"/>
        <v>5000</v>
      </c>
    </row>
    <row r="697" spans="1:7" hidden="1">
      <c r="A697" s="16"/>
      <c r="B697" s="28" t="s">
        <v>93</v>
      </c>
      <c r="C697" s="102" t="s">
        <v>743</v>
      </c>
      <c r="D697" s="29"/>
      <c r="E697" s="103">
        <f t="shared" si="113"/>
        <v>14000</v>
      </c>
      <c r="F697" s="103">
        <f t="shared" si="113"/>
        <v>5000</v>
      </c>
      <c r="G697" s="103">
        <f t="shared" si="113"/>
        <v>5000</v>
      </c>
    </row>
    <row r="698" spans="1:7" hidden="1">
      <c r="A698" s="16"/>
      <c r="B698" s="28" t="s">
        <v>191</v>
      </c>
      <c r="C698" s="102" t="s">
        <v>743</v>
      </c>
      <c r="D698" s="29">
        <v>800</v>
      </c>
      <c r="E698" s="103">
        <f>'вед прил 7'!H100</f>
        <v>14000</v>
      </c>
      <c r="F698" s="103">
        <f>'вед прил 7'!I100</f>
        <v>5000</v>
      </c>
      <c r="G698" s="103">
        <f>'вед прил 7'!J100</f>
        <v>5000</v>
      </c>
    </row>
    <row r="699" spans="1:7" ht="31.5" hidden="1">
      <c r="A699" s="16"/>
      <c r="B699" s="28" t="s">
        <v>744</v>
      </c>
      <c r="C699" s="102" t="s">
        <v>745</v>
      </c>
      <c r="D699" s="29"/>
      <c r="E699" s="103">
        <f>E703+E700</f>
        <v>13740.5</v>
      </c>
      <c r="F699" s="103">
        <f>F703+F700</f>
        <v>14867.5</v>
      </c>
      <c r="G699" s="103">
        <f>G703+G700</f>
        <v>16120.7</v>
      </c>
    </row>
    <row r="700" spans="1:7" ht="22.9" hidden="1" customHeight="1">
      <c r="A700" s="16"/>
      <c r="B700" s="28" t="s">
        <v>746</v>
      </c>
      <c r="C700" s="102" t="s">
        <v>747</v>
      </c>
      <c r="D700" s="29"/>
      <c r="E700" s="103">
        <f>E702+E701</f>
        <v>380</v>
      </c>
      <c r="F700" s="103">
        <f>F702+F701</f>
        <v>380</v>
      </c>
      <c r="G700" s="103">
        <f>G702+G701</f>
        <v>380</v>
      </c>
    </row>
    <row r="701" spans="1:7" ht="31.5" hidden="1" outlineLevel="1">
      <c r="A701" s="16"/>
      <c r="B701" s="28" t="s">
        <v>101</v>
      </c>
      <c r="C701" s="102" t="s">
        <v>747</v>
      </c>
      <c r="D701" s="29">
        <v>200</v>
      </c>
      <c r="E701" s="103">
        <f>'вед прил 7'!H133</f>
        <v>0</v>
      </c>
      <c r="F701" s="103">
        <f>'вед прил 7'!I133</f>
        <v>0</v>
      </c>
      <c r="G701" s="103">
        <f>'вед прил 7'!J133</f>
        <v>0</v>
      </c>
    </row>
    <row r="702" spans="1:7" ht="27" hidden="1" customHeight="1" collapsed="1">
      <c r="A702" s="16"/>
      <c r="B702" s="28" t="s">
        <v>191</v>
      </c>
      <c r="C702" s="102" t="s">
        <v>747</v>
      </c>
      <c r="D702" s="29">
        <v>800</v>
      </c>
      <c r="E702" s="103">
        <f>'вед прил 7'!H134</f>
        <v>380</v>
      </c>
      <c r="F702" s="103">
        <f>'вед прил 7'!I134</f>
        <v>380</v>
      </c>
      <c r="G702" s="103">
        <f>'вед прил 7'!J134</f>
        <v>380</v>
      </c>
    </row>
    <row r="703" spans="1:7" ht="24" hidden="1" customHeight="1">
      <c r="A703" s="16"/>
      <c r="B703" s="28" t="s">
        <v>748</v>
      </c>
      <c r="C703" s="102" t="s">
        <v>749</v>
      </c>
      <c r="D703" s="29"/>
      <c r="E703" s="103">
        <f>E704</f>
        <v>13360.5</v>
      </c>
      <c r="F703" s="103">
        <f>F704</f>
        <v>14487.5</v>
      </c>
      <c r="G703" s="103">
        <f>G704</f>
        <v>15740.7</v>
      </c>
    </row>
    <row r="704" spans="1:7" ht="24.6" hidden="1" customHeight="1">
      <c r="A704" s="16"/>
      <c r="B704" s="28" t="s">
        <v>110</v>
      </c>
      <c r="C704" s="102" t="s">
        <v>749</v>
      </c>
      <c r="D704" s="29">
        <v>300</v>
      </c>
      <c r="E704" s="103">
        <f>'вед прил 7'!H417</f>
        <v>13360.5</v>
      </c>
      <c r="F704" s="103">
        <f>'вед прил 7'!I417</f>
        <v>14487.5</v>
      </c>
      <c r="G704" s="103">
        <f>'вед прил 7'!J417</f>
        <v>15740.7</v>
      </c>
    </row>
    <row r="705" spans="1:14" ht="26.45" hidden="1" customHeight="1">
      <c r="A705" s="16"/>
      <c r="B705" s="28" t="s">
        <v>750</v>
      </c>
      <c r="C705" s="102" t="s">
        <v>751</v>
      </c>
      <c r="D705" s="29"/>
      <c r="E705" s="103">
        <f>E706</f>
        <v>101775.90000000001</v>
      </c>
      <c r="F705" s="103">
        <f>F706</f>
        <v>100724.6</v>
      </c>
      <c r="G705" s="103">
        <f>G706</f>
        <v>84069.900000000009</v>
      </c>
      <c r="N705" s="6">
        <f>0.1</f>
        <v>0.1</v>
      </c>
    </row>
    <row r="706" spans="1:14" ht="31.5" hidden="1">
      <c r="A706" s="16"/>
      <c r="B706" s="28" t="s">
        <v>340</v>
      </c>
      <c r="C706" s="102" t="s">
        <v>752</v>
      </c>
      <c r="D706" s="29"/>
      <c r="E706" s="103">
        <f>E707+E708+E709</f>
        <v>101775.90000000001</v>
      </c>
      <c r="F706" s="103">
        <f>F707+F708+F709</f>
        <v>100724.6</v>
      </c>
      <c r="G706" s="103">
        <f>G707+G708+G709</f>
        <v>84069.900000000009</v>
      </c>
    </row>
    <row r="707" spans="1:14" ht="63" hidden="1">
      <c r="A707" s="16"/>
      <c r="B707" s="28" t="s">
        <v>113</v>
      </c>
      <c r="C707" s="102" t="s">
        <v>752</v>
      </c>
      <c r="D707" s="29">
        <v>100</v>
      </c>
      <c r="E707" s="103">
        <f>'вед прил 7'!H137</f>
        <v>67832.100000000006</v>
      </c>
      <c r="F707" s="103">
        <f>'вед прил 7'!I137</f>
        <v>67832.100000000006</v>
      </c>
      <c r="G707" s="103">
        <f>'вед прил 7'!J137</f>
        <v>67832.100000000006</v>
      </c>
    </row>
    <row r="708" spans="1:14" ht="31.5" hidden="1">
      <c r="A708" s="16"/>
      <c r="B708" s="28" t="s">
        <v>101</v>
      </c>
      <c r="C708" s="102" t="s">
        <v>752</v>
      </c>
      <c r="D708" s="29">
        <v>200</v>
      </c>
      <c r="E708" s="103">
        <f>'вед прил 7'!H138</f>
        <v>33620.800000000003</v>
      </c>
      <c r="F708" s="103">
        <f>'вед прил 7'!I138</f>
        <v>32569.5</v>
      </c>
      <c r="G708" s="103">
        <f>'вед прил 7'!J138</f>
        <v>15914.8</v>
      </c>
    </row>
    <row r="709" spans="1:14" ht="26.45" hidden="1" customHeight="1">
      <c r="A709" s="16"/>
      <c r="B709" s="28" t="s">
        <v>191</v>
      </c>
      <c r="C709" s="102" t="s">
        <v>752</v>
      </c>
      <c r="D709" s="29">
        <v>800</v>
      </c>
      <c r="E709" s="103">
        <f>'вед прил 7'!H139</f>
        <v>323</v>
      </c>
      <c r="F709" s="103">
        <f>'вед прил 7'!I139</f>
        <v>323</v>
      </c>
      <c r="G709" s="103">
        <f>'вед прил 7'!J139</f>
        <v>323</v>
      </c>
    </row>
    <row r="710" spans="1:14" hidden="1" outlineLevel="1">
      <c r="A710" s="16"/>
      <c r="B710" s="28" t="s">
        <v>20</v>
      </c>
      <c r="C710" s="102" t="s">
        <v>753</v>
      </c>
      <c r="D710" s="29"/>
      <c r="E710" s="103">
        <f>E711</f>
        <v>0</v>
      </c>
      <c r="F710" s="103">
        <f>F711</f>
        <v>0</v>
      </c>
      <c r="G710" s="103">
        <f>G711</f>
        <v>0</v>
      </c>
    </row>
    <row r="711" spans="1:14" hidden="1" outlineLevel="1">
      <c r="A711" s="16"/>
      <c r="B711" s="28" t="s">
        <v>754</v>
      </c>
      <c r="C711" s="102" t="s">
        <v>755</v>
      </c>
      <c r="D711" s="29"/>
      <c r="E711" s="103">
        <f>E713+E712</f>
        <v>0</v>
      </c>
      <c r="F711" s="103">
        <f>F713+F712</f>
        <v>0</v>
      </c>
      <c r="G711" s="103">
        <f>G713+G712</f>
        <v>0</v>
      </c>
    </row>
    <row r="712" spans="1:14" ht="31.5" hidden="1" outlineLevel="1">
      <c r="A712" s="16"/>
      <c r="B712" s="28" t="s">
        <v>101</v>
      </c>
      <c r="C712" s="102" t="s">
        <v>755</v>
      </c>
      <c r="D712" s="29">
        <v>200</v>
      </c>
      <c r="E712" s="103">
        <f>'вед прил 7'!H94</f>
        <v>0</v>
      </c>
      <c r="F712" s="103">
        <f>'вед прил 7'!I94</f>
        <v>0</v>
      </c>
      <c r="G712" s="103">
        <f>'вед прил 7'!J94</f>
        <v>0</v>
      </c>
    </row>
    <row r="713" spans="1:14" hidden="1" outlineLevel="1">
      <c r="A713" s="16"/>
      <c r="B713" s="28" t="s">
        <v>191</v>
      </c>
      <c r="C713" s="102" t="s">
        <v>755</v>
      </c>
      <c r="D713" s="29">
        <v>800</v>
      </c>
      <c r="E713" s="103">
        <f>'вед прил 7'!H95</f>
        <v>0</v>
      </c>
      <c r="F713" s="103">
        <f>'вед прил 7'!I95</f>
        <v>0</v>
      </c>
      <c r="G713" s="103">
        <f>'вед прил 7'!J95</f>
        <v>0</v>
      </c>
    </row>
    <row r="714" spans="1:14" hidden="1" collapsed="1">
      <c r="A714" s="16"/>
      <c r="B714" s="28" t="s">
        <v>756</v>
      </c>
      <c r="C714" s="102" t="s">
        <v>757</v>
      </c>
      <c r="D714" s="29"/>
      <c r="E714" s="103">
        <f t="shared" ref="E714:G715" si="114">E715</f>
        <v>144</v>
      </c>
      <c r="F714" s="103">
        <f t="shared" si="114"/>
        <v>4108.3</v>
      </c>
      <c r="G714" s="103">
        <f t="shared" si="114"/>
        <v>15379.3</v>
      </c>
    </row>
    <row r="715" spans="1:14" ht="31.5" hidden="1">
      <c r="A715" s="16"/>
      <c r="B715" s="28" t="s">
        <v>758</v>
      </c>
      <c r="C715" s="102" t="s">
        <v>759</v>
      </c>
      <c r="D715" s="29"/>
      <c r="E715" s="103">
        <f t="shared" si="114"/>
        <v>144</v>
      </c>
      <c r="F715" s="103">
        <f t="shared" si="114"/>
        <v>4108.3</v>
      </c>
      <c r="G715" s="103">
        <f t="shared" si="114"/>
        <v>15379.3</v>
      </c>
    </row>
    <row r="716" spans="1:14" hidden="1">
      <c r="A716" s="16"/>
      <c r="B716" s="28" t="s">
        <v>191</v>
      </c>
      <c r="C716" s="102" t="s">
        <v>759</v>
      </c>
      <c r="D716" s="29">
        <v>800</v>
      </c>
      <c r="E716" s="103">
        <f>'вед прил 7'!H142+'вед прил 7'!H605</f>
        <v>144</v>
      </c>
      <c r="F716" s="103">
        <f>'вед прил 7'!I142+'вед прил 7'!I605</f>
        <v>4108.3</v>
      </c>
      <c r="G716" s="103">
        <f>'вед прил 7'!J142+'вед прил 7'!J605</f>
        <v>15379.3</v>
      </c>
    </row>
    <row r="717" spans="1:14" hidden="1">
      <c r="A717" s="16"/>
      <c r="B717" s="65" t="s">
        <v>760</v>
      </c>
      <c r="C717" s="102" t="s">
        <v>761</v>
      </c>
      <c r="D717" s="29"/>
      <c r="E717" s="103">
        <f>E718</f>
        <v>97562.799999999988</v>
      </c>
      <c r="F717" s="103">
        <f>F718</f>
        <v>95548.299999999988</v>
      </c>
      <c r="G717" s="103">
        <f>G718</f>
        <v>94374.8</v>
      </c>
    </row>
    <row r="718" spans="1:14" ht="31.5" hidden="1">
      <c r="A718" s="16"/>
      <c r="B718" s="28" t="s">
        <v>340</v>
      </c>
      <c r="C718" s="102" t="s">
        <v>762</v>
      </c>
      <c r="D718" s="29"/>
      <c r="E718" s="103">
        <f>E719+E720+E721</f>
        <v>97562.799999999988</v>
      </c>
      <c r="F718" s="103">
        <f>F719+F720+F721</f>
        <v>95548.299999999988</v>
      </c>
      <c r="G718" s="103">
        <f>G719+G720+G721</f>
        <v>94374.8</v>
      </c>
    </row>
    <row r="719" spans="1:14" ht="63" hidden="1">
      <c r="A719" s="16"/>
      <c r="B719" s="28" t="s">
        <v>113</v>
      </c>
      <c r="C719" s="102" t="s">
        <v>762</v>
      </c>
      <c r="D719" s="29">
        <v>100</v>
      </c>
      <c r="E719" s="103">
        <f>'вед прил 7'!H145+'вед прил 7'!H355+'вед прил 7'!H394</f>
        <v>88523.4</v>
      </c>
      <c r="F719" s="103">
        <f>'вед прил 7'!I145+'вед прил 7'!I355+'вед прил 7'!I394</f>
        <v>87241.5</v>
      </c>
      <c r="G719" s="103">
        <f>'вед прил 7'!J145+'вед прил 7'!J355+'вед прил 7'!J394</f>
        <v>86053.1</v>
      </c>
    </row>
    <row r="720" spans="1:14" ht="31.5" hidden="1">
      <c r="A720" s="16"/>
      <c r="B720" s="28" t="s">
        <v>101</v>
      </c>
      <c r="C720" s="102" t="s">
        <v>762</v>
      </c>
      <c r="D720" s="29">
        <v>200</v>
      </c>
      <c r="E720" s="103">
        <f>'вед прил 7'!H146+'вед прил 7'!H356+'вед прил 7'!H395</f>
        <v>9011</v>
      </c>
      <c r="F720" s="103">
        <f>'вед прил 7'!I146+'вед прил 7'!I356+'вед прил 7'!I395</f>
        <v>8278.4</v>
      </c>
      <c r="G720" s="103">
        <f>'вед прил 7'!J146+'вед прил 7'!J356+'вед прил 7'!J395</f>
        <v>8293.2999999999993</v>
      </c>
    </row>
    <row r="721" spans="1:7" hidden="1">
      <c r="A721" s="16"/>
      <c r="B721" s="28" t="s">
        <v>191</v>
      </c>
      <c r="C721" s="102" t="s">
        <v>762</v>
      </c>
      <c r="D721" s="29">
        <v>800</v>
      </c>
      <c r="E721" s="103">
        <f>'вед прил 7'!H147+'вед прил 7'!H357+'вед прил 7'!H396</f>
        <v>28.4</v>
      </c>
      <c r="F721" s="103">
        <f>'вед прил 7'!I147+'вед прил 7'!I357+'вед прил 7'!I396</f>
        <v>28.4</v>
      </c>
      <c r="G721" s="103">
        <f>'вед прил 7'!J147+'вед прил 7'!J357+'вед прил 7'!J396</f>
        <v>28.4</v>
      </c>
    </row>
    <row r="722" spans="1:7" hidden="1">
      <c r="A722" s="99">
        <v>27</v>
      </c>
      <c r="B722" s="35" t="s">
        <v>763</v>
      </c>
      <c r="C722" s="100" t="s">
        <v>764</v>
      </c>
      <c r="D722" s="22"/>
      <c r="E722" s="101">
        <f>E723</f>
        <v>19054.900000000001</v>
      </c>
      <c r="F722" s="101">
        <f>F723</f>
        <v>19036.900000000001</v>
      </c>
      <c r="G722" s="101">
        <f>G723</f>
        <v>19093.900000000001</v>
      </c>
    </row>
    <row r="723" spans="1:7" ht="31.5" hidden="1">
      <c r="A723" s="16"/>
      <c r="B723" s="28" t="s">
        <v>765</v>
      </c>
      <c r="C723" s="102" t="s">
        <v>766</v>
      </c>
      <c r="D723" s="29"/>
      <c r="E723" s="103">
        <f>E724+E728+E730+E733+E735</f>
        <v>19054.900000000001</v>
      </c>
      <c r="F723" s="103">
        <f>F724+F728+F730</f>
        <v>19036.900000000001</v>
      </c>
      <c r="G723" s="103">
        <f>G724+G728+G730</f>
        <v>19093.900000000001</v>
      </c>
    </row>
    <row r="724" spans="1:7" hidden="1">
      <c r="A724" s="16"/>
      <c r="B724" s="28" t="s">
        <v>200</v>
      </c>
      <c r="C724" s="102" t="s">
        <v>767</v>
      </c>
      <c r="D724" s="29"/>
      <c r="E724" s="103">
        <f>E725+E726+E727</f>
        <v>17674.900000000001</v>
      </c>
      <c r="F724" s="103">
        <f>F725+F726+F727</f>
        <v>17656.900000000001</v>
      </c>
      <c r="G724" s="103">
        <f>G725+G726+G727</f>
        <v>17713.900000000001</v>
      </c>
    </row>
    <row r="725" spans="1:7" ht="63" hidden="1">
      <c r="A725" s="16"/>
      <c r="B725" s="28" t="s">
        <v>113</v>
      </c>
      <c r="C725" s="102" t="s">
        <v>767</v>
      </c>
      <c r="D725" s="29">
        <v>100</v>
      </c>
      <c r="E725" s="103">
        <f>'вед прил 7'!H609</f>
        <v>16421.900000000001</v>
      </c>
      <c r="F725" s="103">
        <f>'вед прил 7'!I609</f>
        <v>16421.900000000001</v>
      </c>
      <c r="G725" s="103">
        <f>'вед прил 7'!J609</f>
        <v>16421.900000000001</v>
      </c>
    </row>
    <row r="726" spans="1:7" ht="31.5" hidden="1">
      <c r="A726" s="16"/>
      <c r="B726" s="28" t="s">
        <v>101</v>
      </c>
      <c r="C726" s="102" t="s">
        <v>767</v>
      </c>
      <c r="D726" s="29">
        <v>200</v>
      </c>
      <c r="E726" s="103">
        <f>'вед прил 7'!H610</f>
        <v>1253</v>
      </c>
      <c r="F726" s="103">
        <f>'вед прил 7'!I610</f>
        <v>1235</v>
      </c>
      <c r="G726" s="103">
        <f>'вед прил 7'!J610</f>
        <v>1292</v>
      </c>
    </row>
    <row r="727" spans="1:7" hidden="1" outlineLevel="1">
      <c r="A727" s="16"/>
      <c r="B727" s="28" t="s">
        <v>191</v>
      </c>
      <c r="C727" s="102" t="s">
        <v>767</v>
      </c>
      <c r="D727" s="29">
        <v>800</v>
      </c>
      <c r="E727" s="103">
        <f>'вед прил 7'!H611</f>
        <v>0</v>
      </c>
      <c r="F727" s="103">
        <f>'вед прил 7'!I611</f>
        <v>0</v>
      </c>
      <c r="G727" s="103">
        <f>'вед прил 7'!J611</f>
        <v>0</v>
      </c>
    </row>
    <row r="728" spans="1:7" hidden="1" collapsed="1">
      <c r="A728" s="16"/>
      <c r="B728" s="65" t="s">
        <v>768</v>
      </c>
      <c r="C728" s="31" t="s">
        <v>769</v>
      </c>
      <c r="D728" s="32"/>
      <c r="E728" s="103">
        <f>E729</f>
        <v>980</v>
      </c>
      <c r="F728" s="103">
        <f>F729</f>
        <v>980</v>
      </c>
      <c r="G728" s="103">
        <f>G729</f>
        <v>980</v>
      </c>
    </row>
    <row r="729" spans="1:7" ht="31.5" hidden="1">
      <c r="A729" s="16"/>
      <c r="B729" s="28" t="s">
        <v>101</v>
      </c>
      <c r="C729" s="31" t="s">
        <v>769</v>
      </c>
      <c r="D729" s="32">
        <v>200</v>
      </c>
      <c r="E729" s="103">
        <f>'вед прил 7'!H151</f>
        <v>980</v>
      </c>
      <c r="F729" s="103">
        <f>'вед прил 7'!I151</f>
        <v>980</v>
      </c>
      <c r="G729" s="103">
        <f>'вед прил 7'!J151</f>
        <v>980</v>
      </c>
    </row>
    <row r="730" spans="1:7" ht="47.25" hidden="1">
      <c r="A730" s="16"/>
      <c r="B730" s="28" t="s">
        <v>770</v>
      </c>
      <c r="C730" s="102" t="s">
        <v>771</v>
      </c>
      <c r="D730" s="29"/>
      <c r="E730" s="103">
        <f>E731+E732+E737</f>
        <v>400</v>
      </c>
      <c r="F730" s="103">
        <f>F731+F732</f>
        <v>400</v>
      </c>
      <c r="G730" s="103">
        <f>G731+G732</f>
        <v>400</v>
      </c>
    </row>
    <row r="731" spans="1:7" ht="31.5" hidden="1">
      <c r="A731" s="16"/>
      <c r="B731" s="28" t="s">
        <v>101</v>
      </c>
      <c r="C731" s="102" t="s">
        <v>771</v>
      </c>
      <c r="D731" s="29">
        <v>200</v>
      </c>
      <c r="E731" s="103">
        <f>'вед прил 7'!H153</f>
        <v>400</v>
      </c>
      <c r="F731" s="103">
        <f>'вед прил 7'!I153</f>
        <v>400</v>
      </c>
      <c r="G731" s="103">
        <f>'вед прил 7'!J153</f>
        <v>400</v>
      </c>
    </row>
    <row r="732" spans="1:7" ht="31.5" hidden="1" outlineLevel="1">
      <c r="A732" s="16"/>
      <c r="B732" s="28" t="s">
        <v>130</v>
      </c>
      <c r="C732" s="31" t="s">
        <v>771</v>
      </c>
      <c r="D732" s="29">
        <v>400</v>
      </c>
      <c r="E732" s="103">
        <f>'вед прил 7'!H298+'вед прил 7'!H154</f>
        <v>0</v>
      </c>
      <c r="F732" s="103">
        <f>'вед прил 7'!I298+'вед прил 7'!I154</f>
        <v>0</v>
      </c>
      <c r="G732" s="103">
        <f>'вед прил 7'!J298+'вед прил 7'!J154</f>
        <v>0</v>
      </c>
    </row>
    <row r="733" spans="1:7" ht="15.75" hidden="1" customHeight="1" outlineLevel="1">
      <c r="A733" s="16"/>
      <c r="B733" s="28" t="s">
        <v>93</v>
      </c>
      <c r="C733" s="31" t="s">
        <v>772</v>
      </c>
      <c r="D733" s="29"/>
      <c r="E733" s="103">
        <f>E734</f>
        <v>0</v>
      </c>
      <c r="F733" s="103">
        <f>F734</f>
        <v>0</v>
      </c>
      <c r="G733" s="103">
        <f>G734</f>
        <v>0</v>
      </c>
    </row>
    <row r="734" spans="1:7" ht="31.5" hidden="1" outlineLevel="1">
      <c r="A734" s="16"/>
      <c r="B734" s="28" t="s">
        <v>101</v>
      </c>
      <c r="C734" s="31" t="s">
        <v>772</v>
      </c>
      <c r="D734" s="29">
        <v>200</v>
      </c>
      <c r="E734" s="103">
        <f>'вед прил 7'!H157</f>
        <v>0</v>
      </c>
      <c r="F734" s="103">
        <f>'вед прил 7'!I157</f>
        <v>0</v>
      </c>
      <c r="G734" s="103">
        <f>'вед прил 7'!J157</f>
        <v>0</v>
      </c>
    </row>
    <row r="735" spans="1:7" ht="110.25" hidden="1" outlineLevel="1">
      <c r="A735" s="16"/>
      <c r="B735" s="28" t="s">
        <v>202</v>
      </c>
      <c r="C735" s="31" t="s">
        <v>773</v>
      </c>
      <c r="D735" s="29"/>
      <c r="E735" s="103">
        <f>E736</f>
        <v>0</v>
      </c>
      <c r="F735" s="103"/>
      <c r="G735" s="103"/>
    </row>
    <row r="736" spans="1:7" ht="63" hidden="1" outlineLevel="1">
      <c r="A736" s="16"/>
      <c r="B736" s="28" t="s">
        <v>113</v>
      </c>
      <c r="C736" s="31" t="s">
        <v>773</v>
      </c>
      <c r="D736" s="29">
        <v>100</v>
      </c>
      <c r="E736" s="103">
        <f>'вед прил 7'!H613</f>
        <v>0</v>
      </c>
      <c r="F736" s="103"/>
      <c r="G736" s="103"/>
    </row>
    <row r="737" spans="1:7" hidden="1" outlineLevel="1">
      <c r="A737" s="16"/>
      <c r="B737" s="28" t="s">
        <v>191</v>
      </c>
      <c r="C737" s="31" t="s">
        <v>771</v>
      </c>
      <c r="D737" s="29">
        <v>800</v>
      </c>
      <c r="E737" s="103">
        <f>'вед прил 7'!H155</f>
        <v>0</v>
      </c>
      <c r="F737" s="103">
        <v>0</v>
      </c>
      <c r="G737" s="103">
        <v>0</v>
      </c>
    </row>
    <row r="738" spans="1:7" hidden="1" collapsed="1">
      <c r="A738" s="99">
        <v>28</v>
      </c>
      <c r="B738" s="35" t="s">
        <v>774</v>
      </c>
      <c r="C738" s="100" t="s">
        <v>775</v>
      </c>
      <c r="D738" s="22"/>
      <c r="E738" s="101">
        <f>E739+E747</f>
        <v>252</v>
      </c>
      <c r="F738" s="101">
        <f>F739+F747</f>
        <v>252</v>
      </c>
      <c r="G738" s="101">
        <f>G739+G747</f>
        <v>252</v>
      </c>
    </row>
    <row r="739" spans="1:7" ht="47.25" hidden="1">
      <c r="A739" s="16"/>
      <c r="B739" s="28" t="s">
        <v>776</v>
      </c>
      <c r="C739" s="102" t="s">
        <v>777</v>
      </c>
      <c r="D739" s="29"/>
      <c r="E739" s="103">
        <f>E743+E745+E740</f>
        <v>252</v>
      </c>
      <c r="F739" s="103">
        <f>F743+F745+F740</f>
        <v>252</v>
      </c>
      <c r="G739" s="103">
        <f>G743+G745+G740</f>
        <v>252</v>
      </c>
    </row>
    <row r="740" spans="1:7" hidden="1" outlineLevel="1">
      <c r="A740" s="16"/>
      <c r="B740" s="28" t="s">
        <v>93</v>
      </c>
      <c r="C740" s="102" t="s">
        <v>778</v>
      </c>
      <c r="D740" s="29"/>
      <c r="E740" s="103">
        <f>E742+E741</f>
        <v>0</v>
      </c>
      <c r="F740" s="103">
        <f>F742+F741</f>
        <v>0</v>
      </c>
      <c r="G740" s="103">
        <f>G742+G741</f>
        <v>0</v>
      </c>
    </row>
    <row r="741" spans="1:7" ht="31.5" hidden="1" outlineLevel="1">
      <c r="A741" s="16"/>
      <c r="B741" s="28" t="s">
        <v>101</v>
      </c>
      <c r="C741" s="102" t="s">
        <v>778</v>
      </c>
      <c r="D741" s="29">
        <v>200</v>
      </c>
      <c r="E741" s="103">
        <f>'вед прил 7'!H204</f>
        <v>0</v>
      </c>
      <c r="F741" s="103">
        <f>'вед прил 7'!I204</f>
        <v>0</v>
      </c>
      <c r="G741" s="103">
        <f>'вед прил 7'!J204</f>
        <v>0</v>
      </c>
    </row>
    <row r="742" spans="1:7" hidden="1" outlineLevel="1">
      <c r="A742" s="16"/>
      <c r="B742" s="63" t="s">
        <v>514</v>
      </c>
      <c r="C742" s="102" t="s">
        <v>778</v>
      </c>
      <c r="D742" s="29">
        <v>500</v>
      </c>
      <c r="E742" s="103">
        <f>'вед прил 7'!H203</f>
        <v>0</v>
      </c>
      <c r="F742" s="103">
        <f>'вед прил 7'!I203</f>
        <v>0</v>
      </c>
      <c r="G742" s="103">
        <f>'вед прил 7'!J203</f>
        <v>0</v>
      </c>
    </row>
    <row r="743" spans="1:7" ht="110.25" hidden="1" collapsed="1">
      <c r="A743" s="16"/>
      <c r="B743" s="28" t="s">
        <v>779</v>
      </c>
      <c r="C743" s="102" t="s">
        <v>780</v>
      </c>
      <c r="D743" s="29"/>
      <c r="E743" s="103">
        <f>E744</f>
        <v>252</v>
      </c>
      <c r="F743" s="103">
        <f>F744</f>
        <v>252</v>
      </c>
      <c r="G743" s="103">
        <f>G744</f>
        <v>252</v>
      </c>
    </row>
    <row r="744" spans="1:7" ht="31.5" hidden="1">
      <c r="A744" s="16"/>
      <c r="B744" s="28" t="s">
        <v>101</v>
      </c>
      <c r="C744" s="102" t="s">
        <v>780</v>
      </c>
      <c r="D744" s="29">
        <v>200</v>
      </c>
      <c r="E744" s="103">
        <f>'вед прил 7'!H206</f>
        <v>252</v>
      </c>
      <c r="F744" s="103">
        <f>'вед прил 7'!I206</f>
        <v>252</v>
      </c>
      <c r="G744" s="103">
        <f>'вед прил 7'!J206</f>
        <v>252</v>
      </c>
    </row>
    <row r="745" spans="1:7" ht="94.5" hidden="1" outlineLevel="1">
      <c r="A745" s="16"/>
      <c r="B745" s="28" t="s">
        <v>781</v>
      </c>
      <c r="C745" s="102" t="s">
        <v>782</v>
      </c>
      <c r="D745" s="29"/>
      <c r="E745" s="103">
        <f>E746</f>
        <v>0</v>
      </c>
      <c r="F745" s="103">
        <f>F746</f>
        <v>0</v>
      </c>
      <c r="G745" s="103">
        <f>G746</f>
        <v>0</v>
      </c>
    </row>
    <row r="746" spans="1:7" ht="31.5" hidden="1" outlineLevel="1">
      <c r="A746" s="16"/>
      <c r="B746" s="28" t="s">
        <v>101</v>
      </c>
      <c r="C746" s="102" t="s">
        <v>782</v>
      </c>
      <c r="D746" s="29">
        <v>200</v>
      </c>
      <c r="E746" s="103">
        <f>'вед прил 7'!H208</f>
        <v>0</v>
      </c>
      <c r="F746" s="103">
        <f>'вед прил 7'!I208</f>
        <v>0</v>
      </c>
      <c r="G746" s="103">
        <f>'вед прил 7'!J208</f>
        <v>0</v>
      </c>
    </row>
    <row r="747" spans="1:7" hidden="1" outlineLevel="1">
      <c r="A747" s="16"/>
      <c r="B747" s="28" t="s">
        <v>783</v>
      </c>
      <c r="C747" s="102" t="s">
        <v>784</v>
      </c>
      <c r="D747" s="29"/>
      <c r="E747" s="103">
        <f t="shared" ref="E747:G748" si="115">E748</f>
        <v>0</v>
      </c>
      <c r="F747" s="103">
        <f t="shared" si="115"/>
        <v>0</v>
      </c>
      <c r="G747" s="103">
        <f t="shared" si="115"/>
        <v>0</v>
      </c>
    </row>
    <row r="748" spans="1:7" hidden="1" outlineLevel="1">
      <c r="A748" s="16"/>
      <c r="B748" s="28" t="s">
        <v>93</v>
      </c>
      <c r="C748" s="102" t="s">
        <v>785</v>
      </c>
      <c r="D748" s="29"/>
      <c r="E748" s="103">
        <f t="shared" si="115"/>
        <v>0</v>
      </c>
      <c r="F748" s="103">
        <f t="shared" si="115"/>
        <v>0</v>
      </c>
      <c r="G748" s="103">
        <f t="shared" si="115"/>
        <v>0</v>
      </c>
    </row>
    <row r="749" spans="1:7" hidden="1" outlineLevel="1">
      <c r="A749" s="16"/>
      <c r="B749" s="28" t="s">
        <v>514</v>
      </c>
      <c r="C749" s="102" t="s">
        <v>785</v>
      </c>
      <c r="D749" s="29">
        <v>500</v>
      </c>
      <c r="E749" s="103">
        <f>'вед прил 7'!H211</f>
        <v>0</v>
      </c>
      <c r="F749" s="103">
        <f>'вед прил 7'!I211</f>
        <v>0</v>
      </c>
      <c r="G749" s="103">
        <f>'вед прил 7'!J211</f>
        <v>0</v>
      </c>
    </row>
    <row r="750" spans="1:7" hidden="1" collapsed="1">
      <c r="A750" s="99">
        <v>29</v>
      </c>
      <c r="B750" s="35" t="s">
        <v>786</v>
      </c>
      <c r="C750" s="100" t="s">
        <v>787</v>
      </c>
      <c r="D750" s="22"/>
      <c r="E750" s="101">
        <f>E754+E761+E751</f>
        <v>37105.699999999997</v>
      </c>
      <c r="F750" s="101">
        <f>F754+F761+F751</f>
        <v>36918.400000000001</v>
      </c>
      <c r="G750" s="101">
        <f>G754+G761+G751</f>
        <v>36931.699999999997</v>
      </c>
    </row>
    <row r="751" spans="1:7" hidden="1" outlineLevel="1">
      <c r="A751" s="99"/>
      <c r="B751" s="28" t="s">
        <v>788</v>
      </c>
      <c r="C751" s="31" t="s">
        <v>789</v>
      </c>
      <c r="D751" s="32"/>
      <c r="E751" s="103">
        <f t="shared" ref="E751:G752" si="116">E752</f>
        <v>0</v>
      </c>
      <c r="F751" s="101">
        <f t="shared" si="116"/>
        <v>0</v>
      </c>
      <c r="G751" s="101">
        <f t="shared" si="116"/>
        <v>0</v>
      </c>
    </row>
    <row r="752" spans="1:7" hidden="1" outlineLevel="1">
      <c r="A752" s="99"/>
      <c r="B752" s="28" t="s">
        <v>93</v>
      </c>
      <c r="C752" s="31" t="s">
        <v>790</v>
      </c>
      <c r="D752" s="32"/>
      <c r="E752" s="103">
        <f t="shared" si="116"/>
        <v>0</v>
      </c>
      <c r="F752" s="101">
        <f t="shared" si="116"/>
        <v>0</v>
      </c>
      <c r="G752" s="101">
        <f t="shared" si="116"/>
        <v>0</v>
      </c>
    </row>
    <row r="753" spans="1:7" hidden="1" outlineLevel="1">
      <c r="A753" s="99"/>
      <c r="B753" s="28" t="s">
        <v>514</v>
      </c>
      <c r="C753" s="31" t="s">
        <v>790</v>
      </c>
      <c r="D753" s="32">
        <v>500</v>
      </c>
      <c r="E753" s="103">
        <f>'вед прил 7'!H253</f>
        <v>0</v>
      </c>
      <c r="F753" s="101">
        <f>'вед прил 7'!I253</f>
        <v>0</v>
      </c>
      <c r="G753" s="101">
        <f>'вед прил 7'!J253</f>
        <v>0</v>
      </c>
    </row>
    <row r="754" spans="1:7" ht="31.5" hidden="1" collapsed="1">
      <c r="A754" s="16"/>
      <c r="B754" s="28" t="s">
        <v>791</v>
      </c>
      <c r="C754" s="102" t="s">
        <v>792</v>
      </c>
      <c r="D754" s="29"/>
      <c r="E754" s="103">
        <f>E755+E759</f>
        <v>13006.7</v>
      </c>
      <c r="F754" s="103">
        <f>F755</f>
        <v>12819.4</v>
      </c>
      <c r="G754" s="103">
        <f>G755</f>
        <v>12832.7</v>
      </c>
    </row>
    <row r="755" spans="1:7" hidden="1">
      <c r="A755" s="16"/>
      <c r="B755" s="28" t="s">
        <v>200</v>
      </c>
      <c r="C755" s="102" t="s">
        <v>793</v>
      </c>
      <c r="D755" s="29"/>
      <c r="E755" s="103">
        <f>E756+E757+E758</f>
        <v>13006.7</v>
      </c>
      <c r="F755" s="103">
        <f>F756+F757+F758</f>
        <v>12819.4</v>
      </c>
      <c r="G755" s="103">
        <f>G756+G757+G758</f>
        <v>12832.7</v>
      </c>
    </row>
    <row r="756" spans="1:7" ht="63" hidden="1">
      <c r="A756" s="16"/>
      <c r="B756" s="28" t="s">
        <v>113</v>
      </c>
      <c r="C756" s="102" t="s">
        <v>793</v>
      </c>
      <c r="D756" s="29">
        <v>100</v>
      </c>
      <c r="E756" s="103">
        <f>'вед прил 7'!H594</f>
        <v>11713.1</v>
      </c>
      <c r="F756" s="103">
        <f>'вед прил 7'!I594</f>
        <v>11713.1</v>
      </c>
      <c r="G756" s="103">
        <f>'вед прил 7'!J594</f>
        <v>11713.1</v>
      </c>
    </row>
    <row r="757" spans="1:7" ht="31.5" hidden="1">
      <c r="A757" s="16"/>
      <c r="B757" s="28" t="s">
        <v>101</v>
      </c>
      <c r="C757" s="102" t="s">
        <v>793</v>
      </c>
      <c r="D757" s="29">
        <v>200</v>
      </c>
      <c r="E757" s="103">
        <f>'вед прил 7'!H595</f>
        <v>1270.5999999999999</v>
      </c>
      <c r="F757" s="103">
        <f>'вед прил 7'!I595</f>
        <v>1083.3</v>
      </c>
      <c r="G757" s="103">
        <f>'вед прил 7'!J595</f>
        <v>1096.5999999999999</v>
      </c>
    </row>
    <row r="758" spans="1:7" hidden="1">
      <c r="A758" s="16"/>
      <c r="B758" s="28" t="s">
        <v>191</v>
      </c>
      <c r="C758" s="102" t="s">
        <v>793</v>
      </c>
      <c r="D758" s="29">
        <v>800</v>
      </c>
      <c r="E758" s="103">
        <f>'вед прил 7'!H596</f>
        <v>23</v>
      </c>
      <c r="F758" s="103">
        <f>'вед прил 7'!I596</f>
        <v>23</v>
      </c>
      <c r="G758" s="103">
        <f>'вед прил 7'!J596</f>
        <v>23</v>
      </c>
    </row>
    <row r="759" spans="1:7" ht="110.25" hidden="1" outlineLevel="1">
      <c r="A759" s="16"/>
      <c r="B759" s="28" t="s">
        <v>202</v>
      </c>
      <c r="C759" s="31" t="s">
        <v>794</v>
      </c>
      <c r="D759" s="29"/>
      <c r="E759" s="103">
        <f>E760</f>
        <v>0</v>
      </c>
      <c r="F759" s="103"/>
      <c r="G759" s="103"/>
    </row>
    <row r="760" spans="1:7" ht="63" hidden="1" outlineLevel="1">
      <c r="A760" s="16"/>
      <c r="B760" s="28" t="s">
        <v>113</v>
      </c>
      <c r="C760" s="31" t="s">
        <v>794</v>
      </c>
      <c r="D760" s="29">
        <v>100</v>
      </c>
      <c r="E760" s="103">
        <f>'вед прил 7'!H598</f>
        <v>0</v>
      </c>
      <c r="F760" s="103"/>
      <c r="G760" s="103"/>
    </row>
    <row r="761" spans="1:7" hidden="1" collapsed="1">
      <c r="A761" s="16"/>
      <c r="B761" s="28" t="s">
        <v>33</v>
      </c>
      <c r="C761" s="102" t="s">
        <v>795</v>
      </c>
      <c r="D761" s="29"/>
      <c r="E761" s="103">
        <f>E762</f>
        <v>24099</v>
      </c>
      <c r="F761" s="103">
        <f>F762</f>
        <v>24099</v>
      </c>
      <c r="G761" s="103">
        <f>G762</f>
        <v>24099</v>
      </c>
    </row>
    <row r="762" spans="1:7" ht="31.5" hidden="1">
      <c r="A762" s="16"/>
      <c r="B762" s="28" t="s">
        <v>187</v>
      </c>
      <c r="C762" s="102" t="s">
        <v>796</v>
      </c>
      <c r="D762" s="29"/>
      <c r="E762" s="103">
        <f>E763+E764+E765</f>
        <v>24099</v>
      </c>
      <c r="F762" s="103">
        <f>F763+F764+F765</f>
        <v>24099</v>
      </c>
      <c r="G762" s="103">
        <f>G763+G764+G765</f>
        <v>24099</v>
      </c>
    </row>
    <row r="763" spans="1:7" ht="63" hidden="1">
      <c r="A763" s="16"/>
      <c r="B763" s="28" t="s">
        <v>113</v>
      </c>
      <c r="C763" s="102" t="s">
        <v>796</v>
      </c>
      <c r="D763" s="29">
        <v>100</v>
      </c>
      <c r="E763" s="103">
        <f>'вед прил 7'!H290</f>
        <v>18948.099999999999</v>
      </c>
      <c r="F763" s="103">
        <f>'вед прил 7'!I290</f>
        <v>18948.099999999999</v>
      </c>
      <c r="G763" s="103">
        <f>'вед прил 7'!J290</f>
        <v>18948.099999999999</v>
      </c>
    </row>
    <row r="764" spans="1:7" ht="31.5" hidden="1">
      <c r="A764" s="16"/>
      <c r="B764" s="28" t="s">
        <v>101</v>
      </c>
      <c r="C764" s="102" t="s">
        <v>796</v>
      </c>
      <c r="D764" s="29">
        <v>200</v>
      </c>
      <c r="E764" s="103">
        <f>'вед прил 7'!H291</f>
        <v>2955.2</v>
      </c>
      <c r="F764" s="103">
        <f>'вед прил 7'!I291</f>
        <v>2955.2</v>
      </c>
      <c r="G764" s="103">
        <f>'вед прил 7'!J291</f>
        <v>2955.2</v>
      </c>
    </row>
    <row r="765" spans="1:7" hidden="1">
      <c r="A765" s="16"/>
      <c r="B765" s="28" t="s">
        <v>191</v>
      </c>
      <c r="C765" s="102" t="s">
        <v>796</v>
      </c>
      <c r="D765" s="29">
        <v>800</v>
      </c>
      <c r="E765" s="103">
        <f>'вед прил 7'!H292</f>
        <v>2195.6999999999998</v>
      </c>
      <c r="F765" s="103">
        <f>'вед прил 7'!I292</f>
        <v>2195.6999999999998</v>
      </c>
      <c r="G765" s="103">
        <f>'вед прил 7'!J292</f>
        <v>2195.6999999999998</v>
      </c>
    </row>
    <row r="766" spans="1:7" ht="15.6" hidden="1" customHeight="1">
      <c r="A766" s="99">
        <v>30</v>
      </c>
      <c r="B766" s="35" t="s">
        <v>797</v>
      </c>
      <c r="C766" s="100" t="s">
        <v>798</v>
      </c>
      <c r="D766" s="22"/>
      <c r="E766" s="101">
        <f>E767+E770+E773</f>
        <v>0</v>
      </c>
      <c r="F766" s="101">
        <f>F767+F770</f>
        <v>275424.09999999998</v>
      </c>
      <c r="G766" s="101">
        <f>G767+G770</f>
        <v>0</v>
      </c>
    </row>
    <row r="767" spans="1:7" ht="15.6" hidden="1" customHeight="1">
      <c r="A767" s="16"/>
      <c r="B767" s="28" t="s">
        <v>799</v>
      </c>
      <c r="C767" s="31" t="s">
        <v>800</v>
      </c>
      <c r="D767" s="32"/>
      <c r="E767" s="103">
        <f t="shared" ref="E767:G768" si="117">E768</f>
        <v>0</v>
      </c>
      <c r="F767" s="103">
        <f t="shared" si="117"/>
        <v>275424.09999999998</v>
      </c>
      <c r="G767" s="103">
        <f t="shared" si="117"/>
        <v>0</v>
      </c>
    </row>
    <row r="768" spans="1:7" ht="15.6" hidden="1" customHeight="1">
      <c r="A768" s="16"/>
      <c r="B768" s="28" t="s">
        <v>801</v>
      </c>
      <c r="C768" s="31" t="s">
        <v>802</v>
      </c>
      <c r="D768" s="32"/>
      <c r="E768" s="103">
        <f t="shared" si="117"/>
        <v>0</v>
      </c>
      <c r="F768" s="103">
        <f t="shared" si="117"/>
        <v>275424.09999999998</v>
      </c>
      <c r="G768" s="103">
        <f t="shared" si="117"/>
        <v>0</v>
      </c>
    </row>
    <row r="769" spans="1:7" ht="31.15" hidden="1" customHeight="1">
      <c r="A769" s="16"/>
      <c r="B769" s="28" t="s">
        <v>130</v>
      </c>
      <c r="C769" s="31" t="s">
        <v>802</v>
      </c>
      <c r="D769" s="32">
        <v>400</v>
      </c>
      <c r="E769" s="103">
        <f>'вед прил 7'!H320</f>
        <v>0</v>
      </c>
      <c r="F769" s="103">
        <f>'вед прил 7'!I320</f>
        <v>275424.09999999998</v>
      </c>
      <c r="G769" s="103">
        <f>'вед прил 7'!J320</f>
        <v>0</v>
      </c>
    </row>
    <row r="770" spans="1:7" ht="15.6" hidden="1" customHeight="1" outlineLevel="1">
      <c r="A770" s="16"/>
      <c r="B770" s="28" t="s">
        <v>803</v>
      </c>
      <c r="C770" s="102" t="s">
        <v>804</v>
      </c>
      <c r="D770" s="29"/>
      <c r="E770" s="103">
        <f>E771</f>
        <v>0</v>
      </c>
      <c r="F770" s="103">
        <f t="shared" ref="F770:G774" si="118">F771</f>
        <v>0</v>
      </c>
      <c r="G770" s="103">
        <f t="shared" si="118"/>
        <v>0</v>
      </c>
    </row>
    <row r="771" spans="1:7" ht="15.6" hidden="1" customHeight="1" outlineLevel="1">
      <c r="A771" s="16"/>
      <c r="B771" s="28" t="s">
        <v>93</v>
      </c>
      <c r="C771" s="102" t="s">
        <v>805</v>
      </c>
      <c r="D771" s="29"/>
      <c r="E771" s="103">
        <f>E772</f>
        <v>0</v>
      </c>
      <c r="F771" s="103">
        <f t="shared" si="118"/>
        <v>0</v>
      </c>
      <c r="G771" s="103">
        <f t="shared" si="118"/>
        <v>0</v>
      </c>
    </row>
    <row r="772" spans="1:7" ht="15.6" hidden="1" customHeight="1" outlineLevel="1">
      <c r="A772" s="16"/>
      <c r="B772" s="28" t="s">
        <v>514</v>
      </c>
      <c r="C772" s="102" t="s">
        <v>805</v>
      </c>
      <c r="D772" s="29">
        <v>500</v>
      </c>
      <c r="E772" s="103">
        <f>'вед прил 7'!H323</f>
        <v>0</v>
      </c>
      <c r="F772" s="103">
        <f>'вед прил 7'!I323</f>
        <v>0</v>
      </c>
      <c r="G772" s="103">
        <f>'вед прил 7'!J323</f>
        <v>0</v>
      </c>
    </row>
    <row r="773" spans="1:7" ht="15.6" hidden="1" customHeight="1" outlineLevel="1">
      <c r="A773" s="16"/>
      <c r="B773" s="28" t="s">
        <v>806</v>
      </c>
      <c r="C773" s="102" t="s">
        <v>807</v>
      </c>
      <c r="D773" s="29"/>
      <c r="E773" s="103">
        <f>E774</f>
        <v>0</v>
      </c>
      <c r="F773" s="103">
        <f t="shared" si="118"/>
        <v>0</v>
      </c>
      <c r="G773" s="103">
        <f t="shared" si="118"/>
        <v>0</v>
      </c>
    </row>
    <row r="774" spans="1:7" ht="15.6" hidden="1" customHeight="1" outlineLevel="1">
      <c r="A774" s="16"/>
      <c r="B774" s="28" t="s">
        <v>93</v>
      </c>
      <c r="C774" s="102" t="s">
        <v>808</v>
      </c>
      <c r="D774" s="29"/>
      <c r="E774" s="103">
        <f>E775</f>
        <v>0</v>
      </c>
      <c r="F774" s="103">
        <f>F775</f>
        <v>0</v>
      </c>
      <c r="G774" s="103">
        <f t="shared" si="118"/>
        <v>0</v>
      </c>
    </row>
    <row r="775" spans="1:7" ht="15.6" hidden="1" customHeight="1" outlineLevel="1">
      <c r="A775" s="16"/>
      <c r="B775" s="28" t="s">
        <v>514</v>
      </c>
      <c r="C775" s="102" t="s">
        <v>808</v>
      </c>
      <c r="D775" s="29">
        <v>500</v>
      </c>
      <c r="E775" s="103">
        <f>'вед прил 7'!H326</f>
        <v>0</v>
      </c>
      <c r="F775" s="103">
        <v>0</v>
      </c>
      <c r="G775" s="103">
        <v>0</v>
      </c>
    </row>
    <row r="776" spans="1:7" hidden="1" collapsed="1">
      <c r="A776" s="99">
        <v>31</v>
      </c>
      <c r="B776" s="35" t="s">
        <v>809</v>
      </c>
      <c r="C776" s="100" t="s">
        <v>810</v>
      </c>
      <c r="D776" s="22"/>
      <c r="E776" s="101">
        <f>E777+E780</f>
        <v>15520</v>
      </c>
      <c r="F776" s="101">
        <f t="shared" ref="F776:G776" si="119">F777+F780</f>
        <v>0</v>
      </c>
      <c r="G776" s="101">
        <f t="shared" si="119"/>
        <v>0</v>
      </c>
    </row>
    <row r="777" spans="1:7" hidden="1">
      <c r="A777" s="16"/>
      <c r="B777" s="28" t="s">
        <v>811</v>
      </c>
      <c r="C777" s="102" t="s">
        <v>812</v>
      </c>
      <c r="D777" s="29"/>
      <c r="E777" s="103">
        <f t="shared" ref="E777:G778" si="120">E778</f>
        <v>15520</v>
      </c>
      <c r="F777" s="103">
        <f t="shared" si="120"/>
        <v>0</v>
      </c>
      <c r="G777" s="103">
        <f t="shared" si="120"/>
        <v>0</v>
      </c>
    </row>
    <row r="778" spans="1:7" ht="67.900000000000006" hidden="1" customHeight="1">
      <c r="A778" s="16"/>
      <c r="B778" s="28" t="s">
        <v>813</v>
      </c>
      <c r="C778" s="102" t="s">
        <v>814</v>
      </c>
      <c r="D778" s="29"/>
      <c r="E778" s="103">
        <f t="shared" si="120"/>
        <v>15520</v>
      </c>
      <c r="F778" s="103">
        <f t="shared" si="120"/>
        <v>0</v>
      </c>
      <c r="G778" s="103">
        <f t="shared" si="120"/>
        <v>0</v>
      </c>
    </row>
    <row r="779" spans="1:7" ht="26.45" hidden="1" customHeight="1">
      <c r="A779" s="16"/>
      <c r="B779" s="28" t="s">
        <v>514</v>
      </c>
      <c r="C779" s="102" t="s">
        <v>814</v>
      </c>
      <c r="D779" s="29">
        <v>500</v>
      </c>
      <c r="E779" s="103">
        <f>'вед прил 7'!H347</f>
        <v>15520</v>
      </c>
      <c r="F779" s="103">
        <f>'вед прил 7'!I347</f>
        <v>0</v>
      </c>
      <c r="G779" s="103">
        <f>'вед прил 7'!J347</f>
        <v>0</v>
      </c>
    </row>
    <row r="780" spans="1:7" ht="20.45" hidden="1" customHeight="1" outlineLevel="1">
      <c r="A780" s="16"/>
      <c r="B780" s="28" t="s">
        <v>815</v>
      </c>
      <c r="C780" s="102" t="s">
        <v>816</v>
      </c>
      <c r="D780" s="29"/>
      <c r="E780" s="103">
        <f t="shared" ref="E780:G781" si="121">E781</f>
        <v>0</v>
      </c>
      <c r="F780" s="103">
        <f t="shared" si="121"/>
        <v>0</v>
      </c>
      <c r="G780" s="103">
        <f t="shared" si="121"/>
        <v>0</v>
      </c>
    </row>
    <row r="781" spans="1:7" ht="19.899999999999999" hidden="1" customHeight="1" outlineLevel="1">
      <c r="A781" s="16"/>
      <c r="B781" s="28" t="s">
        <v>93</v>
      </c>
      <c r="C781" s="102" t="s">
        <v>817</v>
      </c>
      <c r="D781" s="29"/>
      <c r="E781" s="103">
        <f t="shared" si="121"/>
        <v>0</v>
      </c>
      <c r="F781" s="103">
        <f t="shared" si="121"/>
        <v>0</v>
      </c>
      <c r="G781" s="103">
        <f t="shared" si="121"/>
        <v>0</v>
      </c>
    </row>
    <row r="782" spans="1:7" ht="20.45" hidden="1" customHeight="1" outlineLevel="1">
      <c r="A782" s="16"/>
      <c r="B782" s="28" t="s">
        <v>514</v>
      </c>
      <c r="C782" s="102" t="s">
        <v>817</v>
      </c>
      <c r="D782" s="29">
        <v>500</v>
      </c>
      <c r="E782" s="103">
        <f>'вед прил 7'!H350</f>
        <v>0</v>
      </c>
      <c r="F782" s="103">
        <f>'вед прил 7'!I350</f>
        <v>0</v>
      </c>
      <c r="G782" s="103">
        <f>'вед прил 7'!J350</f>
        <v>0</v>
      </c>
    </row>
    <row r="783" spans="1:7" ht="36" hidden="1" customHeight="1" collapsed="1">
      <c r="A783" s="99">
        <v>32</v>
      </c>
      <c r="B783" s="35" t="s">
        <v>818</v>
      </c>
      <c r="C783" s="106" t="s">
        <v>819</v>
      </c>
      <c r="D783" s="22"/>
      <c r="E783" s="101">
        <f>E784+E787</f>
        <v>6776.3</v>
      </c>
      <c r="F783" s="101">
        <f>F784+F787</f>
        <v>6776.3</v>
      </c>
      <c r="G783" s="101">
        <f>G784+G787</f>
        <v>6776.3</v>
      </c>
    </row>
    <row r="784" spans="1:7" hidden="1">
      <c r="A784" s="16"/>
      <c r="B784" s="28" t="s">
        <v>820</v>
      </c>
      <c r="C784" s="102" t="s">
        <v>821</v>
      </c>
      <c r="D784" s="29"/>
      <c r="E784" s="103">
        <f t="shared" ref="E784:G785" si="122">E785</f>
        <v>1791.8</v>
      </c>
      <c r="F784" s="103">
        <f t="shared" si="122"/>
        <v>1791.8</v>
      </c>
      <c r="G784" s="103">
        <f t="shared" si="122"/>
        <v>1791.8</v>
      </c>
    </row>
    <row r="785" spans="1:7" hidden="1">
      <c r="A785" s="16"/>
      <c r="B785" s="28" t="s">
        <v>200</v>
      </c>
      <c r="C785" s="102" t="s">
        <v>822</v>
      </c>
      <c r="D785" s="29"/>
      <c r="E785" s="103">
        <f t="shared" si="122"/>
        <v>1791.8</v>
      </c>
      <c r="F785" s="103">
        <f t="shared" si="122"/>
        <v>1791.8</v>
      </c>
      <c r="G785" s="103">
        <f t="shared" si="122"/>
        <v>1791.8</v>
      </c>
    </row>
    <row r="786" spans="1:7" ht="63" hidden="1">
      <c r="A786" s="16"/>
      <c r="B786" s="28" t="s">
        <v>113</v>
      </c>
      <c r="C786" s="102" t="s">
        <v>822</v>
      </c>
      <c r="D786" s="29">
        <v>100</v>
      </c>
      <c r="E786" s="103">
        <f>'вед прил 7'!H573</f>
        <v>1791.8</v>
      </c>
      <c r="F786" s="103">
        <f>'вед прил 7'!I573</f>
        <v>1791.8</v>
      </c>
      <c r="G786" s="103">
        <f>'вед прил 7'!J573</f>
        <v>1791.8</v>
      </c>
    </row>
    <row r="787" spans="1:7" hidden="1">
      <c r="A787" s="16"/>
      <c r="B787" s="28" t="s">
        <v>823</v>
      </c>
      <c r="C787" s="102" t="s">
        <v>824</v>
      </c>
      <c r="D787" s="29"/>
      <c r="E787" s="103">
        <f>E788</f>
        <v>4984.5</v>
      </c>
      <c r="F787" s="103">
        <f>F788</f>
        <v>4984.5</v>
      </c>
      <c r="G787" s="103">
        <f>G788</f>
        <v>4984.5</v>
      </c>
    </row>
    <row r="788" spans="1:7" hidden="1">
      <c r="A788" s="16"/>
      <c r="B788" s="28" t="s">
        <v>200</v>
      </c>
      <c r="C788" s="102" t="s">
        <v>825</v>
      </c>
      <c r="D788" s="29"/>
      <c r="E788" s="103">
        <f>E789+E790+E791</f>
        <v>4984.5</v>
      </c>
      <c r="F788" s="103">
        <f>F789+F790+F791</f>
        <v>4984.5</v>
      </c>
      <c r="G788" s="103">
        <f>G789+G790+G791</f>
        <v>4984.5</v>
      </c>
    </row>
    <row r="789" spans="1:7" ht="63" hidden="1">
      <c r="A789" s="16"/>
      <c r="B789" s="28" t="s">
        <v>113</v>
      </c>
      <c r="C789" s="102" t="s">
        <v>825</v>
      </c>
      <c r="D789" s="29">
        <v>100</v>
      </c>
      <c r="E789" s="103">
        <f>'вед прил 7'!H576</f>
        <v>4391.2</v>
      </c>
      <c r="F789" s="103">
        <f>'вед прил 7'!I576</f>
        <v>4391.2</v>
      </c>
      <c r="G789" s="103">
        <f>'вед прил 7'!J576</f>
        <v>4391.2</v>
      </c>
    </row>
    <row r="790" spans="1:7" ht="31.5" hidden="1">
      <c r="A790" s="16"/>
      <c r="B790" s="28" t="s">
        <v>101</v>
      </c>
      <c r="C790" s="102" t="s">
        <v>825</v>
      </c>
      <c r="D790" s="29">
        <v>200</v>
      </c>
      <c r="E790" s="103">
        <f>'вед прил 7'!H577</f>
        <v>562.79999999999995</v>
      </c>
      <c r="F790" s="103">
        <f>'вед прил 7'!I577</f>
        <v>562.79999999999995</v>
      </c>
      <c r="G790" s="103">
        <f>'вед прил 7'!J577</f>
        <v>562.79999999999995</v>
      </c>
    </row>
    <row r="791" spans="1:7" hidden="1">
      <c r="A791" s="16"/>
      <c r="B791" s="28" t="s">
        <v>191</v>
      </c>
      <c r="C791" s="102" t="s">
        <v>825</v>
      </c>
      <c r="D791" s="29">
        <v>800</v>
      </c>
      <c r="E791" s="103">
        <f>'вед прил 7'!H578</f>
        <v>30.5</v>
      </c>
      <c r="F791" s="103">
        <f>'вед прил 7'!I578</f>
        <v>30.5</v>
      </c>
      <c r="G791" s="103">
        <f>'вед прил 7'!J578</f>
        <v>30.5</v>
      </c>
    </row>
    <row r="792" spans="1:7" ht="31.5" hidden="1" outlineLevel="1">
      <c r="A792" s="99">
        <v>33</v>
      </c>
      <c r="B792" s="35" t="s">
        <v>826</v>
      </c>
      <c r="C792" s="106" t="s">
        <v>827</v>
      </c>
      <c r="D792" s="99"/>
      <c r="E792" s="101">
        <f>E793</f>
        <v>0</v>
      </c>
      <c r="F792" s="101">
        <f>F793</f>
        <v>0</v>
      </c>
      <c r="G792" s="101">
        <f>G793</f>
        <v>0</v>
      </c>
    </row>
    <row r="793" spans="1:7" hidden="1" outlineLevel="1">
      <c r="A793" s="16"/>
      <c r="B793" s="28" t="s">
        <v>828</v>
      </c>
      <c r="C793" s="102" t="s">
        <v>829</v>
      </c>
      <c r="D793" s="16"/>
      <c r="E793" s="103">
        <f>E798+E796+E808+E794+E804+E806+E802</f>
        <v>0</v>
      </c>
      <c r="F793" s="103">
        <f t="shared" ref="F793:G793" si="123">F798+F796+F808+F794+F804+F806+F802</f>
        <v>0</v>
      </c>
      <c r="G793" s="103">
        <f t="shared" si="123"/>
        <v>0</v>
      </c>
    </row>
    <row r="794" spans="1:7" ht="31.5" hidden="1" outlineLevel="1">
      <c r="A794" s="16"/>
      <c r="B794" s="28" t="s">
        <v>830</v>
      </c>
      <c r="C794" s="31" t="s">
        <v>831</v>
      </c>
      <c r="D794" s="32"/>
      <c r="E794" s="103">
        <f>E795</f>
        <v>0</v>
      </c>
      <c r="F794" s="103">
        <f>F795</f>
        <v>0</v>
      </c>
      <c r="G794" s="103">
        <f>G795</f>
        <v>0</v>
      </c>
    </row>
    <row r="795" spans="1:7" hidden="1" outlineLevel="1">
      <c r="A795" s="16"/>
      <c r="B795" s="28" t="s">
        <v>191</v>
      </c>
      <c r="C795" s="31" t="s">
        <v>831</v>
      </c>
      <c r="D795" s="32">
        <v>800</v>
      </c>
      <c r="E795" s="103">
        <f>'вед прил 7'!H330</f>
        <v>0</v>
      </c>
      <c r="F795" s="103">
        <f>'вед прил 7'!I330</f>
        <v>0</v>
      </c>
      <c r="G795" s="103">
        <f>'вед прил 7'!J330</f>
        <v>0</v>
      </c>
    </row>
    <row r="796" spans="1:7" ht="47.25" hidden="1" outlineLevel="1">
      <c r="A796" s="16"/>
      <c r="B796" s="28" t="s">
        <v>832</v>
      </c>
      <c r="C796" s="102" t="s">
        <v>833</v>
      </c>
      <c r="D796" s="16"/>
      <c r="E796" s="103">
        <f>E797</f>
        <v>0</v>
      </c>
      <c r="F796" s="103">
        <f>F797</f>
        <v>0</v>
      </c>
      <c r="G796" s="103">
        <f>G797</f>
        <v>0</v>
      </c>
    </row>
    <row r="797" spans="1:7" hidden="1" outlineLevel="1">
      <c r="A797" s="16"/>
      <c r="B797" s="28" t="s">
        <v>191</v>
      </c>
      <c r="C797" s="102" t="s">
        <v>833</v>
      </c>
      <c r="D797" s="16">
        <v>800</v>
      </c>
      <c r="E797" s="103">
        <f>'вед прил 7'!H332</f>
        <v>0</v>
      </c>
      <c r="F797" s="103">
        <f>'вед прил 7'!I528</f>
        <v>0</v>
      </c>
      <c r="G797" s="103">
        <f>'вед прил 7'!J528</f>
        <v>0</v>
      </c>
    </row>
    <row r="798" spans="1:7" hidden="1" outlineLevel="1">
      <c r="A798" s="16"/>
      <c r="B798" s="28" t="s">
        <v>93</v>
      </c>
      <c r="C798" s="102" t="s">
        <v>834</v>
      </c>
      <c r="D798" s="16"/>
      <c r="E798" s="103">
        <f>E801+E799+E800</f>
        <v>0</v>
      </c>
      <c r="F798" s="103">
        <f>F801+F799</f>
        <v>0</v>
      </c>
      <c r="G798" s="103">
        <f>G801+G799</f>
        <v>0</v>
      </c>
    </row>
    <row r="799" spans="1:7" ht="31.5" hidden="1" outlineLevel="1">
      <c r="A799" s="16"/>
      <c r="B799" s="28" t="s">
        <v>101</v>
      </c>
      <c r="C799" s="16" t="s">
        <v>834</v>
      </c>
      <c r="D799" s="16">
        <v>200</v>
      </c>
      <c r="E799" s="103">
        <f>'вед прил 7'!H171</f>
        <v>0</v>
      </c>
      <c r="F799" s="103">
        <f>'вед прил 7'!I171</f>
        <v>0</v>
      </c>
      <c r="G799" s="103">
        <f>'вед прил 7'!J171</f>
        <v>0</v>
      </c>
    </row>
    <row r="800" spans="1:7" hidden="1" outlineLevel="1">
      <c r="A800" s="16"/>
      <c r="B800" s="28" t="s">
        <v>110</v>
      </c>
      <c r="C800" s="102" t="s">
        <v>834</v>
      </c>
      <c r="D800" s="16">
        <v>300</v>
      </c>
      <c r="E800" s="103">
        <f>'вед прил 7'!H435</f>
        <v>0</v>
      </c>
      <c r="F800" s="103">
        <f>'вед прил 7'!I162</f>
        <v>0</v>
      </c>
      <c r="G800" s="103">
        <f>'вед прил 7'!J162</f>
        <v>0</v>
      </c>
    </row>
    <row r="801" spans="1:7" hidden="1" outlineLevel="1">
      <c r="A801" s="16"/>
      <c r="B801" s="28" t="s">
        <v>514</v>
      </c>
      <c r="C801" s="16" t="s">
        <v>834</v>
      </c>
      <c r="D801" s="16">
        <v>500</v>
      </c>
      <c r="E801" s="103">
        <f>'вед прил 7'!H436+'вед прил 7'!H215</f>
        <v>0</v>
      </c>
      <c r="F801" s="103">
        <v>0</v>
      </c>
      <c r="G801" s="103">
        <v>0</v>
      </c>
    </row>
    <row r="802" spans="1:7" ht="63" hidden="1" outlineLevel="1">
      <c r="A802" s="16"/>
      <c r="B802" s="28" t="s">
        <v>239</v>
      </c>
      <c r="C802" s="102" t="s">
        <v>835</v>
      </c>
      <c r="D802" s="16"/>
      <c r="E802" s="103">
        <f>E803</f>
        <v>0</v>
      </c>
      <c r="F802" s="103">
        <f t="shared" ref="F802:G802" si="124">F803</f>
        <v>0</v>
      </c>
      <c r="G802" s="103">
        <f t="shared" si="124"/>
        <v>0</v>
      </c>
    </row>
    <row r="803" spans="1:7" hidden="1" outlineLevel="1">
      <c r="A803" s="16"/>
      <c r="B803" s="28" t="s">
        <v>110</v>
      </c>
      <c r="C803" s="16" t="s">
        <v>835</v>
      </c>
      <c r="D803" s="16">
        <v>300</v>
      </c>
      <c r="E803" s="103">
        <v>0</v>
      </c>
      <c r="F803" s="103">
        <f>'вед прил 7'!I431</f>
        <v>0</v>
      </c>
      <c r="G803" s="103">
        <f>'вед прил 7'!J431</f>
        <v>0</v>
      </c>
    </row>
    <row r="804" spans="1:7" hidden="1" outlineLevel="1">
      <c r="A804" s="16"/>
      <c r="B804" s="28" t="s">
        <v>836</v>
      </c>
      <c r="C804" s="16" t="s">
        <v>837</v>
      </c>
      <c r="D804" s="16"/>
      <c r="E804" s="103">
        <f>E805</f>
        <v>0</v>
      </c>
      <c r="F804" s="103">
        <f>F805</f>
        <v>0</v>
      </c>
      <c r="G804" s="103">
        <f>G805</f>
        <v>0</v>
      </c>
    </row>
    <row r="805" spans="1:7" ht="31.5" hidden="1" outlineLevel="1">
      <c r="A805" s="16"/>
      <c r="B805" s="28" t="s">
        <v>101</v>
      </c>
      <c r="C805" s="16" t="s">
        <v>837</v>
      </c>
      <c r="D805" s="16">
        <v>200</v>
      </c>
      <c r="E805" s="103">
        <f>'вед прил 7'!H163</f>
        <v>0</v>
      </c>
      <c r="F805" s="103">
        <f>'вед прил 7'!I163</f>
        <v>0</v>
      </c>
      <c r="G805" s="103">
        <f>'вед прил 7'!J163</f>
        <v>0</v>
      </c>
    </row>
    <row r="806" spans="1:7" ht="94.5" hidden="1" outlineLevel="2">
      <c r="A806" s="16"/>
      <c r="B806" s="28" t="s">
        <v>838</v>
      </c>
      <c r="C806" s="31" t="s">
        <v>839</v>
      </c>
      <c r="D806" s="16"/>
      <c r="E806" s="103">
        <f>E807</f>
        <v>0</v>
      </c>
      <c r="F806" s="103"/>
      <c r="G806" s="103"/>
    </row>
    <row r="807" spans="1:7" ht="31.5" hidden="1" outlineLevel="2">
      <c r="A807" s="16"/>
      <c r="B807" s="28" t="s">
        <v>101</v>
      </c>
      <c r="C807" s="31" t="s">
        <v>839</v>
      </c>
      <c r="D807" s="16">
        <v>200</v>
      </c>
      <c r="E807" s="103">
        <f>'вед прил 7'!H165</f>
        <v>0</v>
      </c>
      <c r="F807" s="103"/>
      <c r="G807" s="103"/>
    </row>
    <row r="808" spans="1:7" hidden="1" outlineLevel="2">
      <c r="A808" s="16"/>
      <c r="B808" s="28" t="s">
        <v>840</v>
      </c>
      <c r="C808" s="16" t="s">
        <v>841</v>
      </c>
      <c r="D808" s="16"/>
      <c r="E808" s="103">
        <f>E809</f>
        <v>0</v>
      </c>
      <c r="F808" s="103">
        <v>0</v>
      </c>
      <c r="G808" s="103">
        <v>0</v>
      </c>
    </row>
    <row r="809" spans="1:7" hidden="1" outlineLevel="2">
      <c r="A809" s="16"/>
      <c r="B809" s="28" t="s">
        <v>110</v>
      </c>
      <c r="C809" s="16" t="s">
        <v>841</v>
      </c>
      <c r="D809" s="16">
        <v>300</v>
      </c>
      <c r="E809" s="103">
        <f>'вед прил 7'!H438</f>
        <v>0</v>
      </c>
      <c r="F809" s="103">
        <v>0</v>
      </c>
      <c r="G809" s="103">
        <v>0</v>
      </c>
    </row>
    <row r="810" spans="1:7" hidden="1" collapsed="1">
      <c r="A810" s="184">
        <v>34</v>
      </c>
      <c r="B810" s="210" t="s">
        <v>72</v>
      </c>
      <c r="C810" s="184"/>
      <c r="D810" s="184"/>
      <c r="E810" s="198">
        <v>0</v>
      </c>
      <c r="F810" s="198">
        <f>'вед прил 7'!I1148</f>
        <v>50000</v>
      </c>
      <c r="G810" s="198">
        <f>'вед прил 7'!J1148</f>
        <v>100000</v>
      </c>
    </row>
    <row r="811" spans="1:7" ht="18" hidden="1" customHeight="1">
      <c r="B811" s="205"/>
      <c r="C811" s="205"/>
      <c r="D811" s="205"/>
      <c r="E811" s="86"/>
      <c r="G811" s="107"/>
    </row>
    <row r="812" spans="1:7" ht="15.6" customHeight="1">
      <c r="A812" s="205"/>
      <c r="B812" s="205"/>
      <c r="C812" s="205"/>
      <c r="D812" s="205"/>
      <c r="E812" s="96"/>
    </row>
    <row r="813" spans="1:7" customFormat="1" ht="18.75">
      <c r="A813" s="263" t="s">
        <v>961</v>
      </c>
      <c r="B813" s="264"/>
      <c r="C813" s="171"/>
      <c r="D813" s="207"/>
      <c r="E813" s="208"/>
      <c r="F813" s="207"/>
      <c r="G813" s="207"/>
    </row>
    <row r="814" spans="1:7" customFormat="1" ht="18.75">
      <c r="A814" s="171" t="s">
        <v>0</v>
      </c>
      <c r="B814" s="241" t="s">
        <v>962</v>
      </c>
      <c r="C814" s="171"/>
      <c r="D814" s="207"/>
      <c r="E814" s="208"/>
      <c r="F814" s="207"/>
      <c r="G814" s="207"/>
    </row>
    <row r="815" spans="1:7" customFormat="1" ht="18.75">
      <c r="A815" s="171" t="s">
        <v>75</v>
      </c>
      <c r="B815" s="206"/>
      <c r="C815" s="207"/>
      <c r="D815" s="86"/>
      <c r="E815" s="150"/>
      <c r="F815" s="256" t="s">
        <v>76</v>
      </c>
      <c r="G815" s="256"/>
    </row>
    <row r="816" spans="1:7" s="5" customFormat="1" ht="18.75">
      <c r="A816" s="172"/>
      <c r="B816" s="91"/>
      <c r="C816" s="172"/>
      <c r="D816" s="208"/>
      <c r="E816" s="209">
        <f>E14+E150+E183+E190+E248+E259+E330+E426+E443+E456+E474+E499+E533+E544+E555+E569+E578+E588+E594+E620+E637+E646+E653</f>
        <v>4247626.5</v>
      </c>
      <c r="F816" s="209">
        <f>F14+F150+F183+F190+F248+F259+F330+F426+F443+F456+F474+F499+F533+F544+F555+F569+F578+F588+F594+F620+F637+F646+F653</f>
        <v>4051755.4</v>
      </c>
      <c r="G816" s="209">
        <f>G14+G150+G183+G190+G248+G259+G330+G426+G443+G456+G474+G499+G533+G544+G555+G569+G578+G588+G594+G620+G637+G646+G653</f>
        <v>4064894.3</v>
      </c>
    </row>
    <row r="817" spans="1:7" s="5" customFormat="1" ht="18.75">
      <c r="A817" s="172"/>
      <c r="B817" s="91"/>
      <c r="C817" s="172"/>
      <c r="D817" s="208"/>
      <c r="E817" s="150"/>
      <c r="F817" s="86"/>
      <c r="G817" s="91"/>
    </row>
  </sheetData>
  <autoFilter ref="A13:WVM811">
    <filterColumn colId="2">
      <filters>
        <filter val="02 0 00 00000"/>
        <filter val="02 1 00 00000"/>
        <filter val="02 1 01 00000"/>
        <filter val="02 1 02 00000"/>
        <filter val="02 1 03 00000"/>
        <filter val="02 1 P2 00000"/>
        <filter val="02 2 00 00000"/>
        <filter val="02 2 01 00000"/>
        <filter val="02 2 02 00000"/>
        <filter val="02 2 03 00000"/>
        <filter val="02 2 04 00000"/>
        <filter val="02 2 EB 00000"/>
        <filter val="02 3 00 00000"/>
        <filter val="02 3 01 00000"/>
        <filter val="02 3 02 00000"/>
        <filter val="02 3 03 00000"/>
        <filter val="02 4 00 00000"/>
        <filter val="02 4 01 00000"/>
        <filter val="02 4 02 00000"/>
        <filter val="03 0 00 00000"/>
        <filter val="03 1 00 00000"/>
        <filter val="03 1 02 00000"/>
        <filter val="03 1 03 00000"/>
        <filter val="03 1 04 00000"/>
        <filter val="03 1 05 00000"/>
        <filter val="03 1 06 00000"/>
        <filter val="03 1 07 00000"/>
        <filter val="04 0 00 00000"/>
        <filter val="04 1 00 00000"/>
        <filter val="04 1 01 00000"/>
        <filter val="05 0 00 00000"/>
        <filter val="05 1 00 00000"/>
        <filter val="05 1 01 00000"/>
        <filter val="05 2 00 00000"/>
        <filter val="05 2 01 00000"/>
        <filter val="05 3 00 00000"/>
        <filter val="05 3 01 00000"/>
        <filter val="05 4 00 00000"/>
        <filter val="05 4 01 00000"/>
        <filter val="05 5 00 00000"/>
        <filter val="05 5 01 00000"/>
        <filter val="05 8 00 00000"/>
        <filter val="05 8 01 00000"/>
        <filter val="05 9 00 00000"/>
        <filter val="05 9 01 00000"/>
        <filter val="07 0 00 00000"/>
        <filter val="07 1 00 00000"/>
        <filter val="07 1 01 00000"/>
        <filter val="07 1 02 00000"/>
        <filter val="08 0 00 00000"/>
        <filter val="08 2 00 00000"/>
        <filter val="08 2 01 00000"/>
        <filter val="08 3 00 00000"/>
        <filter val="08 3 01 00000"/>
        <filter val="08 4 00 00000"/>
        <filter val="08 4 01 00000"/>
        <filter val="08 4 A1 00000"/>
        <filter val="08 5 00 00000"/>
        <filter val="08 5 01 00000"/>
        <filter val="08 5 А1 00000"/>
        <filter val="08 6 00 00000"/>
        <filter val="08 6 01 00000"/>
        <filter val="08 6 02 00000"/>
        <filter val="09 0 00 00000"/>
        <filter val="09 1 00 00000"/>
        <filter val="09 1 01 00000"/>
        <filter val="09 2 00 00000"/>
        <filter val="09 2 01 00000"/>
        <filter val="09 2 02 00000"/>
        <filter val="09 2 03 00000"/>
        <filter val="09 2 04 00000"/>
        <filter val="09 2 Р5 00000"/>
        <filter val="09 3 00 00000"/>
        <filter val="09 3 01 00000"/>
        <filter val="09 3 03 00000"/>
        <filter val="09 3 04 00000"/>
        <filter val="09 3 05 00000"/>
        <filter val="09 3 06 00000"/>
        <filter val="09 4 00 00000"/>
        <filter val="09 4 01 00000"/>
        <filter val="10 0 00 00000"/>
        <filter val="10 1 00 00000"/>
        <filter val="10 1 01 00000"/>
        <filter val="11 0 00 00000"/>
        <filter val="11 1 00 00000"/>
        <filter val="11 1 01 00000"/>
        <filter val="11 2 00 00000"/>
        <filter val="11 2 01 00000"/>
        <filter val="12 0 00 00000"/>
        <filter val="12 1 00 00000"/>
        <filter val="12 1 01 00000"/>
        <filter val="12 1 02 00000"/>
        <filter val="13 0 00 00000"/>
        <filter val="13 1 00 00000"/>
        <filter val="13 1 01 00000"/>
        <filter val="13 2 00 00000"/>
        <filter val="13 2 01 00000"/>
        <filter val="13 3 00 00000"/>
        <filter val="13 3 01 00000"/>
        <filter val="13 4 00 00000"/>
        <filter val="13 4 01 00000"/>
        <filter val="13 6 00 00000"/>
        <filter val="13 6 01 00000"/>
        <filter val="15 0 00 00000"/>
        <filter val="15 1 00 00000"/>
        <filter val="15 1 02 00000"/>
        <filter val="15 1 03 00000"/>
        <filter val="15 1 04 00000"/>
        <filter val="15 1 05 00000"/>
        <filter val="15 1 06 00000"/>
        <filter val="15 1 09 00000"/>
        <filter val="16 0 00 00000"/>
        <filter val="16 1 00 00000"/>
        <filter val="16 1 01 00000"/>
        <filter val="16 2 00 00000"/>
        <filter val="16 2 01 00000"/>
        <filter val="17 0 00 00000"/>
        <filter val="17 1 00 00000"/>
        <filter val="17 1 01 00000"/>
        <filter val="17 1 02 00000"/>
        <filter val="17 1 03 00000"/>
        <filter val="18 0 00 00000"/>
        <filter val="18 1 00 00000"/>
        <filter val="18 1 01 00000"/>
        <filter val="18 2 00 00000"/>
        <filter val="18 2 01 00000"/>
        <filter val="18 3 00 00000"/>
        <filter val="18 3 01 00000"/>
        <filter val="19 0 00 00000"/>
        <filter val="19 1 00 00000"/>
        <filter val="19 1 01 00000"/>
        <filter val="19 2 00 00000"/>
        <filter val="19 2 01 00000"/>
        <filter val="20 0 00 00000"/>
        <filter val="20 1 00 00000"/>
        <filter val="20 1 01 00000"/>
        <filter val="20 1 G1 00000"/>
        <filter val="22 0 00 00000"/>
        <filter val="22 1 00 00000"/>
        <filter val="22 1 01 00000"/>
        <filter val="29 0 00 00000"/>
        <filter val="29 1 00 00000"/>
        <filter val="29 1 01 00000"/>
        <filter val="29 1 03 00000"/>
        <filter val="29 1 05 00000"/>
        <filter val="29 2 00 00000"/>
        <filter val="29 2 01 00000"/>
        <filter val="29 3 00 00000"/>
        <filter val="29 3 01 00000"/>
        <filter val="30 0 00 00000"/>
        <filter val="30 1 00 00000"/>
        <filter val="30 1 01 00000"/>
        <filter val="30 1 02 00000"/>
        <filter val="30 1 03 00000"/>
        <filter val="31 0 00 00000"/>
        <filter val="31 1 00 00000"/>
        <filter val="31 1 01 00000"/>
        <filter val="32 0 00 00000"/>
        <filter val="32 1 00 00000"/>
        <filter val="32 1 01 00000"/>
        <filter val="33 0 00 00000"/>
        <filter val="33 1 00 00000"/>
        <filter val="33 1 01 00000"/>
      </filters>
    </filterColumn>
    <filterColumn colId="3">
      <filters blank="1"/>
    </filterColumn>
  </autoFilter>
  <mergeCells count="7">
    <mergeCell ref="F815:G815"/>
    <mergeCell ref="A5:G5"/>
    <mergeCell ref="A6:G6"/>
    <mergeCell ref="A7:G7"/>
    <mergeCell ref="A8:G8"/>
    <mergeCell ref="A9:F9"/>
    <mergeCell ref="A813:B813"/>
  </mergeCells>
  <pageMargins left="1.1811023622047201" right="0.39370078740157499" top="0.78740157480314998" bottom="0.66929133858267698" header="0.31496062992126" footer="0.31496062992126"/>
  <pageSetup paperSize="9" scale="56" fitToHeight="0" orientation="portrait" r:id="rId1"/>
  <headerFooter differentFirst="1">
    <oddHeader>&amp;C&amp;P</oddHeader>
  </headerFooter>
  <rowBreaks count="1" manualBreakCount="1">
    <brk id="192" max="6" man="1"/>
  </rowBreaks>
  <ignoredErrors>
    <ignoredError sqref="E69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CC1155"/>
  <sheetViews>
    <sheetView showGridLines="0" view="pageBreakPreview" zoomScale="80" zoomScaleNormal="70" zoomScaleSheetLayoutView="80" zoomScalePageLayoutView="70" workbookViewId="0">
      <selection activeCell="H982" sqref="H982"/>
    </sheetView>
  </sheetViews>
  <sheetFormatPr defaultColWidth="9" defaultRowHeight="15.75" outlineLevelRow="1"/>
  <cols>
    <col min="1" max="1" width="4.42578125" style="6" customWidth="1"/>
    <col min="2" max="2" width="83.42578125" style="6" customWidth="1"/>
    <col min="3" max="3" width="4.85546875" style="6" customWidth="1"/>
    <col min="4" max="4" width="4.28515625" style="6" customWidth="1"/>
    <col min="5" max="5" width="4.7109375" style="6" customWidth="1"/>
    <col min="6" max="6" width="14.85546875" style="6" customWidth="1"/>
    <col min="7" max="7" width="6.42578125" style="6" customWidth="1"/>
    <col min="8" max="8" width="18" style="7" customWidth="1"/>
    <col min="9" max="9" width="18.5703125" style="7" customWidth="1"/>
    <col min="10" max="10" width="19.28515625" style="7" customWidth="1"/>
    <col min="11" max="11" width="18.7109375" style="8" customWidth="1"/>
    <col min="12" max="12" width="18.85546875" style="9" customWidth="1"/>
    <col min="13" max="13" width="18.42578125" style="6" customWidth="1"/>
    <col min="14" max="14" width="9.140625" style="6"/>
    <col min="15" max="15" width="10.5703125" style="6" bestFit="1" customWidth="1"/>
    <col min="16" max="166" width="9.140625" style="6"/>
    <col min="167" max="167" width="4.42578125" style="6" customWidth="1"/>
    <col min="168" max="168" width="83" style="6" customWidth="1"/>
    <col min="169" max="169" width="4.85546875" style="6" customWidth="1"/>
    <col min="170" max="170" width="4.28515625" style="6" customWidth="1"/>
    <col min="171" max="171" width="4.7109375" style="6" customWidth="1"/>
    <col min="172" max="172" width="14.85546875" style="6" customWidth="1"/>
    <col min="173" max="173" width="6.42578125" style="6" customWidth="1"/>
    <col min="174" max="174" width="15" style="6" customWidth="1"/>
    <col min="175" max="422" width="9.140625" style="6"/>
    <col min="423" max="423" width="4.42578125" style="6" customWidth="1"/>
    <col min="424" max="424" width="83" style="6" customWidth="1"/>
    <col min="425" max="425" width="4.85546875" style="6" customWidth="1"/>
    <col min="426" max="426" width="4.28515625" style="6" customWidth="1"/>
    <col min="427" max="427" width="4.7109375" style="6" customWidth="1"/>
    <col min="428" max="428" width="14.85546875" style="6" customWidth="1"/>
    <col min="429" max="429" width="6.42578125" style="6" customWidth="1"/>
    <col min="430" max="430" width="15" style="6" customWidth="1"/>
    <col min="431" max="678" width="9.140625" style="6"/>
    <col min="679" max="679" width="4.42578125" style="6" customWidth="1"/>
    <col min="680" max="680" width="83" style="6" customWidth="1"/>
    <col min="681" max="681" width="4.85546875" style="6" customWidth="1"/>
    <col min="682" max="682" width="4.28515625" style="6" customWidth="1"/>
    <col min="683" max="683" width="4.7109375" style="6" customWidth="1"/>
    <col min="684" max="684" width="14.85546875" style="6" customWidth="1"/>
    <col min="685" max="685" width="6.42578125" style="6" customWidth="1"/>
    <col min="686" max="686" width="15" style="6" customWidth="1"/>
    <col min="687" max="934" width="9.140625" style="6"/>
    <col min="935" max="935" width="4.42578125" style="6" customWidth="1"/>
    <col min="936" max="936" width="83" style="6" customWidth="1"/>
    <col min="937" max="937" width="4.85546875" style="6" customWidth="1"/>
    <col min="938" max="938" width="4.28515625" style="6" customWidth="1"/>
    <col min="939" max="939" width="4.7109375" style="6" customWidth="1"/>
    <col min="940" max="940" width="14.85546875" style="6" customWidth="1"/>
    <col min="941" max="941" width="6.42578125" style="6" customWidth="1"/>
    <col min="942" max="942" width="15" style="6" customWidth="1"/>
    <col min="943" max="1190" width="9.140625" style="6"/>
    <col min="1191" max="1191" width="4.42578125" style="6" customWidth="1"/>
    <col min="1192" max="1192" width="83" style="6" customWidth="1"/>
    <col min="1193" max="1193" width="4.85546875" style="6" customWidth="1"/>
    <col min="1194" max="1194" width="4.28515625" style="6" customWidth="1"/>
    <col min="1195" max="1195" width="4.7109375" style="6" customWidth="1"/>
    <col min="1196" max="1196" width="14.85546875" style="6" customWidth="1"/>
    <col min="1197" max="1197" width="6.42578125" style="6" customWidth="1"/>
    <col min="1198" max="1198" width="15" style="6" customWidth="1"/>
    <col min="1199" max="1446" width="9.140625" style="6"/>
    <col min="1447" max="1447" width="4.42578125" style="6" customWidth="1"/>
    <col min="1448" max="1448" width="83" style="6" customWidth="1"/>
    <col min="1449" max="1449" width="4.85546875" style="6" customWidth="1"/>
    <col min="1450" max="1450" width="4.28515625" style="6" customWidth="1"/>
    <col min="1451" max="1451" width="4.7109375" style="6" customWidth="1"/>
    <col min="1452" max="1452" width="14.85546875" style="6" customWidth="1"/>
    <col min="1453" max="1453" width="6.42578125" style="6" customWidth="1"/>
    <col min="1454" max="1454" width="15" style="6" customWidth="1"/>
    <col min="1455" max="1702" width="9.140625" style="6"/>
    <col min="1703" max="1703" width="4.42578125" style="6" customWidth="1"/>
    <col min="1704" max="1704" width="83" style="6" customWidth="1"/>
    <col min="1705" max="1705" width="4.85546875" style="6" customWidth="1"/>
    <col min="1706" max="1706" width="4.28515625" style="6" customWidth="1"/>
    <col min="1707" max="1707" width="4.7109375" style="6" customWidth="1"/>
    <col min="1708" max="1708" width="14.85546875" style="6" customWidth="1"/>
    <col min="1709" max="1709" width="6.42578125" style="6" customWidth="1"/>
    <col min="1710" max="1710" width="15" style="6" customWidth="1"/>
    <col min="1711" max="1958" width="9.140625" style="6"/>
    <col min="1959" max="1959" width="4.42578125" style="6" customWidth="1"/>
    <col min="1960" max="1960" width="83" style="6" customWidth="1"/>
    <col min="1961" max="1961" width="4.85546875" style="6" customWidth="1"/>
    <col min="1962" max="1962" width="4.28515625" style="6" customWidth="1"/>
    <col min="1963" max="1963" width="4.7109375" style="6" customWidth="1"/>
    <col min="1964" max="1964" width="14.85546875" style="6" customWidth="1"/>
    <col min="1965" max="1965" width="6.42578125" style="6" customWidth="1"/>
    <col min="1966" max="1966" width="15" style="6" customWidth="1"/>
    <col min="1967" max="2214" width="9.140625" style="6"/>
    <col min="2215" max="2215" width="4.42578125" style="6" customWidth="1"/>
    <col min="2216" max="2216" width="83" style="6" customWidth="1"/>
    <col min="2217" max="2217" width="4.85546875" style="6" customWidth="1"/>
    <col min="2218" max="2218" width="4.28515625" style="6" customWidth="1"/>
    <col min="2219" max="2219" width="4.7109375" style="6" customWidth="1"/>
    <col min="2220" max="2220" width="14.85546875" style="6" customWidth="1"/>
    <col min="2221" max="2221" width="6.42578125" style="6" customWidth="1"/>
    <col min="2222" max="2222" width="15" style="6" customWidth="1"/>
    <col min="2223" max="2470" width="9.140625" style="6"/>
    <col min="2471" max="2471" width="4.42578125" style="6" customWidth="1"/>
    <col min="2472" max="2472" width="83" style="6" customWidth="1"/>
    <col min="2473" max="2473" width="4.85546875" style="6" customWidth="1"/>
    <col min="2474" max="2474" width="4.28515625" style="6" customWidth="1"/>
    <col min="2475" max="2475" width="4.7109375" style="6" customWidth="1"/>
    <col min="2476" max="2476" width="14.85546875" style="6" customWidth="1"/>
    <col min="2477" max="2477" width="6.42578125" style="6" customWidth="1"/>
    <col min="2478" max="2478" width="15" style="6" customWidth="1"/>
    <col min="2479" max="2726" width="9.140625" style="6"/>
    <col min="2727" max="2727" width="4.42578125" style="6" customWidth="1"/>
    <col min="2728" max="2728" width="83" style="6" customWidth="1"/>
    <col min="2729" max="2729" width="4.85546875" style="6" customWidth="1"/>
    <col min="2730" max="2730" width="4.28515625" style="6" customWidth="1"/>
    <col min="2731" max="2731" width="4.7109375" style="6" customWidth="1"/>
    <col min="2732" max="2732" width="14.85546875" style="6" customWidth="1"/>
    <col min="2733" max="2733" width="6.42578125" style="6" customWidth="1"/>
    <col min="2734" max="2734" width="15" style="6" customWidth="1"/>
    <col min="2735" max="2982" width="9.140625" style="6"/>
    <col min="2983" max="2983" width="4.42578125" style="6" customWidth="1"/>
    <col min="2984" max="2984" width="83" style="6" customWidth="1"/>
    <col min="2985" max="2985" width="4.85546875" style="6" customWidth="1"/>
    <col min="2986" max="2986" width="4.28515625" style="6" customWidth="1"/>
    <col min="2987" max="2987" width="4.7109375" style="6" customWidth="1"/>
    <col min="2988" max="2988" width="14.85546875" style="6" customWidth="1"/>
    <col min="2989" max="2989" width="6.42578125" style="6" customWidth="1"/>
    <col min="2990" max="2990" width="15" style="6" customWidth="1"/>
    <col min="2991" max="3238" width="9.140625" style="6"/>
    <col min="3239" max="3239" width="4.42578125" style="6" customWidth="1"/>
    <col min="3240" max="3240" width="83" style="6" customWidth="1"/>
    <col min="3241" max="3241" width="4.85546875" style="6" customWidth="1"/>
    <col min="3242" max="3242" width="4.28515625" style="6" customWidth="1"/>
    <col min="3243" max="3243" width="4.7109375" style="6" customWidth="1"/>
    <col min="3244" max="3244" width="14.85546875" style="6" customWidth="1"/>
    <col min="3245" max="3245" width="6.42578125" style="6" customWidth="1"/>
    <col min="3246" max="3246" width="15" style="6" customWidth="1"/>
    <col min="3247" max="3494" width="9.140625" style="6"/>
    <col min="3495" max="3495" width="4.42578125" style="6" customWidth="1"/>
    <col min="3496" max="3496" width="83" style="6" customWidth="1"/>
    <col min="3497" max="3497" width="4.85546875" style="6" customWidth="1"/>
    <col min="3498" max="3498" width="4.28515625" style="6" customWidth="1"/>
    <col min="3499" max="3499" width="4.7109375" style="6" customWidth="1"/>
    <col min="3500" max="3500" width="14.85546875" style="6" customWidth="1"/>
    <col min="3501" max="3501" width="6.42578125" style="6" customWidth="1"/>
    <col min="3502" max="3502" width="15" style="6" customWidth="1"/>
    <col min="3503" max="3750" width="9.140625" style="6"/>
    <col min="3751" max="3751" width="4.42578125" style="6" customWidth="1"/>
    <col min="3752" max="3752" width="83" style="6" customWidth="1"/>
    <col min="3753" max="3753" width="4.85546875" style="6" customWidth="1"/>
    <col min="3754" max="3754" width="4.28515625" style="6" customWidth="1"/>
    <col min="3755" max="3755" width="4.7109375" style="6" customWidth="1"/>
    <col min="3756" max="3756" width="14.85546875" style="6" customWidth="1"/>
    <col min="3757" max="3757" width="6.42578125" style="6" customWidth="1"/>
    <col min="3758" max="3758" width="15" style="6" customWidth="1"/>
    <col min="3759" max="4006" width="9.140625" style="6"/>
    <col min="4007" max="4007" width="4.42578125" style="6" customWidth="1"/>
    <col min="4008" max="4008" width="83" style="6" customWidth="1"/>
    <col min="4009" max="4009" width="4.85546875" style="6" customWidth="1"/>
    <col min="4010" max="4010" width="4.28515625" style="6" customWidth="1"/>
    <col min="4011" max="4011" width="4.7109375" style="6" customWidth="1"/>
    <col min="4012" max="4012" width="14.85546875" style="6" customWidth="1"/>
    <col min="4013" max="4013" width="6.42578125" style="6" customWidth="1"/>
    <col min="4014" max="4014" width="15" style="6" customWidth="1"/>
    <col min="4015" max="4262" width="9.140625" style="6"/>
    <col min="4263" max="4263" width="4.42578125" style="6" customWidth="1"/>
    <col min="4264" max="4264" width="83" style="6" customWidth="1"/>
    <col min="4265" max="4265" width="4.85546875" style="6" customWidth="1"/>
    <col min="4266" max="4266" width="4.28515625" style="6" customWidth="1"/>
    <col min="4267" max="4267" width="4.7109375" style="6" customWidth="1"/>
    <col min="4268" max="4268" width="14.85546875" style="6" customWidth="1"/>
    <col min="4269" max="4269" width="6.42578125" style="6" customWidth="1"/>
    <col min="4270" max="4270" width="15" style="6" customWidth="1"/>
    <col min="4271" max="4518" width="9.140625" style="6"/>
    <col min="4519" max="4519" width="4.42578125" style="6" customWidth="1"/>
    <col min="4520" max="4520" width="83" style="6" customWidth="1"/>
    <col min="4521" max="4521" width="4.85546875" style="6" customWidth="1"/>
    <col min="4522" max="4522" width="4.28515625" style="6" customWidth="1"/>
    <col min="4523" max="4523" width="4.7109375" style="6" customWidth="1"/>
    <col min="4524" max="4524" width="14.85546875" style="6" customWidth="1"/>
    <col min="4525" max="4525" width="6.42578125" style="6" customWidth="1"/>
    <col min="4526" max="4526" width="15" style="6" customWidth="1"/>
    <col min="4527" max="4774" width="9.140625" style="6"/>
    <col min="4775" max="4775" width="4.42578125" style="6" customWidth="1"/>
    <col min="4776" max="4776" width="83" style="6" customWidth="1"/>
    <col min="4777" max="4777" width="4.85546875" style="6" customWidth="1"/>
    <col min="4778" max="4778" width="4.28515625" style="6" customWidth="1"/>
    <col min="4779" max="4779" width="4.7109375" style="6" customWidth="1"/>
    <col min="4780" max="4780" width="14.85546875" style="6" customWidth="1"/>
    <col min="4781" max="4781" width="6.42578125" style="6" customWidth="1"/>
    <col min="4782" max="4782" width="15" style="6" customWidth="1"/>
    <col min="4783" max="5030" width="9.140625" style="6"/>
    <col min="5031" max="5031" width="4.42578125" style="6" customWidth="1"/>
    <col min="5032" max="5032" width="83" style="6" customWidth="1"/>
    <col min="5033" max="5033" width="4.85546875" style="6" customWidth="1"/>
    <col min="5034" max="5034" width="4.28515625" style="6" customWidth="1"/>
    <col min="5035" max="5035" width="4.7109375" style="6" customWidth="1"/>
    <col min="5036" max="5036" width="14.85546875" style="6" customWidth="1"/>
    <col min="5037" max="5037" width="6.42578125" style="6" customWidth="1"/>
    <col min="5038" max="5038" width="15" style="6" customWidth="1"/>
    <col min="5039" max="5286" width="9.140625" style="6"/>
    <col min="5287" max="5287" width="4.42578125" style="6" customWidth="1"/>
    <col min="5288" max="5288" width="83" style="6" customWidth="1"/>
    <col min="5289" max="5289" width="4.85546875" style="6" customWidth="1"/>
    <col min="5290" max="5290" width="4.28515625" style="6" customWidth="1"/>
    <col min="5291" max="5291" width="4.7109375" style="6" customWidth="1"/>
    <col min="5292" max="5292" width="14.85546875" style="6" customWidth="1"/>
    <col min="5293" max="5293" width="6.42578125" style="6" customWidth="1"/>
    <col min="5294" max="5294" width="15" style="6" customWidth="1"/>
    <col min="5295" max="5542" width="9.140625" style="6"/>
    <col min="5543" max="5543" width="4.42578125" style="6" customWidth="1"/>
    <col min="5544" max="5544" width="83" style="6" customWidth="1"/>
    <col min="5545" max="5545" width="4.85546875" style="6" customWidth="1"/>
    <col min="5546" max="5546" width="4.28515625" style="6" customWidth="1"/>
    <col min="5547" max="5547" width="4.7109375" style="6" customWidth="1"/>
    <col min="5548" max="5548" width="14.85546875" style="6" customWidth="1"/>
    <col min="5549" max="5549" width="6.42578125" style="6" customWidth="1"/>
    <col min="5550" max="5550" width="15" style="6" customWidth="1"/>
    <col min="5551" max="5798" width="9.140625" style="6"/>
    <col min="5799" max="5799" width="4.42578125" style="6" customWidth="1"/>
    <col min="5800" max="5800" width="83" style="6" customWidth="1"/>
    <col min="5801" max="5801" width="4.85546875" style="6" customWidth="1"/>
    <col min="5802" max="5802" width="4.28515625" style="6" customWidth="1"/>
    <col min="5803" max="5803" width="4.7109375" style="6" customWidth="1"/>
    <col min="5804" max="5804" width="14.85546875" style="6" customWidth="1"/>
    <col min="5805" max="5805" width="6.42578125" style="6" customWidth="1"/>
    <col min="5806" max="5806" width="15" style="6" customWidth="1"/>
    <col min="5807" max="6054" width="9.140625" style="6"/>
    <col min="6055" max="6055" width="4.42578125" style="6" customWidth="1"/>
    <col min="6056" max="6056" width="83" style="6" customWidth="1"/>
    <col min="6057" max="6057" width="4.85546875" style="6" customWidth="1"/>
    <col min="6058" max="6058" width="4.28515625" style="6" customWidth="1"/>
    <col min="6059" max="6059" width="4.7109375" style="6" customWidth="1"/>
    <col min="6060" max="6060" width="14.85546875" style="6" customWidth="1"/>
    <col min="6061" max="6061" width="6.42578125" style="6" customWidth="1"/>
    <col min="6062" max="6062" width="15" style="6" customWidth="1"/>
    <col min="6063" max="6310" width="9.140625" style="6"/>
    <col min="6311" max="6311" width="4.42578125" style="6" customWidth="1"/>
    <col min="6312" max="6312" width="83" style="6" customWidth="1"/>
    <col min="6313" max="6313" width="4.85546875" style="6" customWidth="1"/>
    <col min="6314" max="6314" width="4.28515625" style="6" customWidth="1"/>
    <col min="6315" max="6315" width="4.7109375" style="6" customWidth="1"/>
    <col min="6316" max="6316" width="14.85546875" style="6" customWidth="1"/>
    <col min="6317" max="6317" width="6.42578125" style="6" customWidth="1"/>
    <col min="6318" max="6318" width="15" style="6" customWidth="1"/>
    <col min="6319" max="6566" width="9.140625" style="6"/>
    <col min="6567" max="6567" width="4.42578125" style="6" customWidth="1"/>
    <col min="6568" max="6568" width="83" style="6" customWidth="1"/>
    <col min="6569" max="6569" width="4.85546875" style="6" customWidth="1"/>
    <col min="6570" max="6570" width="4.28515625" style="6" customWidth="1"/>
    <col min="6571" max="6571" width="4.7109375" style="6" customWidth="1"/>
    <col min="6572" max="6572" width="14.85546875" style="6" customWidth="1"/>
    <col min="6573" max="6573" width="6.42578125" style="6" customWidth="1"/>
    <col min="6574" max="6574" width="15" style="6" customWidth="1"/>
    <col min="6575" max="6822" width="9.140625" style="6"/>
    <col min="6823" max="6823" width="4.42578125" style="6" customWidth="1"/>
    <col min="6824" max="6824" width="83" style="6" customWidth="1"/>
    <col min="6825" max="6825" width="4.85546875" style="6" customWidth="1"/>
    <col min="6826" max="6826" width="4.28515625" style="6" customWidth="1"/>
    <col min="6827" max="6827" width="4.7109375" style="6" customWidth="1"/>
    <col min="6828" max="6828" width="14.85546875" style="6" customWidth="1"/>
    <col min="6829" max="6829" width="6.42578125" style="6" customWidth="1"/>
    <col min="6830" max="6830" width="15" style="6" customWidth="1"/>
    <col min="6831" max="7078" width="9.140625" style="6"/>
    <col min="7079" max="7079" width="4.42578125" style="6" customWidth="1"/>
    <col min="7080" max="7080" width="83" style="6" customWidth="1"/>
    <col min="7081" max="7081" width="4.85546875" style="6" customWidth="1"/>
    <col min="7082" max="7082" width="4.28515625" style="6" customWidth="1"/>
    <col min="7083" max="7083" width="4.7109375" style="6" customWidth="1"/>
    <col min="7084" max="7084" width="14.85546875" style="6" customWidth="1"/>
    <col min="7085" max="7085" width="6.42578125" style="6" customWidth="1"/>
    <col min="7086" max="7086" width="15" style="6" customWidth="1"/>
    <col min="7087" max="7334" width="9.140625" style="6"/>
    <col min="7335" max="7335" width="4.42578125" style="6" customWidth="1"/>
    <col min="7336" max="7336" width="83" style="6" customWidth="1"/>
    <col min="7337" max="7337" width="4.85546875" style="6" customWidth="1"/>
    <col min="7338" max="7338" width="4.28515625" style="6" customWidth="1"/>
    <col min="7339" max="7339" width="4.7109375" style="6" customWidth="1"/>
    <col min="7340" max="7340" width="14.85546875" style="6" customWidth="1"/>
    <col min="7341" max="7341" width="6.42578125" style="6" customWidth="1"/>
    <col min="7342" max="7342" width="15" style="6" customWidth="1"/>
    <col min="7343" max="7590" width="9.140625" style="6"/>
    <col min="7591" max="7591" width="4.42578125" style="6" customWidth="1"/>
    <col min="7592" max="7592" width="83" style="6" customWidth="1"/>
    <col min="7593" max="7593" width="4.85546875" style="6" customWidth="1"/>
    <col min="7594" max="7594" width="4.28515625" style="6" customWidth="1"/>
    <col min="7595" max="7595" width="4.7109375" style="6" customWidth="1"/>
    <col min="7596" max="7596" width="14.85546875" style="6" customWidth="1"/>
    <col min="7597" max="7597" width="6.42578125" style="6" customWidth="1"/>
    <col min="7598" max="7598" width="15" style="6" customWidth="1"/>
    <col min="7599" max="7846" width="9.140625" style="6"/>
    <col min="7847" max="7847" width="4.42578125" style="6" customWidth="1"/>
    <col min="7848" max="7848" width="83" style="6" customWidth="1"/>
    <col min="7849" max="7849" width="4.85546875" style="6" customWidth="1"/>
    <col min="7850" max="7850" width="4.28515625" style="6" customWidth="1"/>
    <col min="7851" max="7851" width="4.7109375" style="6" customWidth="1"/>
    <col min="7852" max="7852" width="14.85546875" style="6" customWidth="1"/>
    <col min="7853" max="7853" width="6.42578125" style="6" customWidth="1"/>
    <col min="7854" max="7854" width="15" style="6" customWidth="1"/>
    <col min="7855" max="8102" width="9.140625" style="6"/>
    <col min="8103" max="8103" width="4.42578125" style="6" customWidth="1"/>
    <col min="8104" max="8104" width="83" style="6" customWidth="1"/>
    <col min="8105" max="8105" width="4.85546875" style="6" customWidth="1"/>
    <col min="8106" max="8106" width="4.28515625" style="6" customWidth="1"/>
    <col min="8107" max="8107" width="4.7109375" style="6" customWidth="1"/>
    <col min="8108" max="8108" width="14.85546875" style="6" customWidth="1"/>
    <col min="8109" max="8109" width="6.42578125" style="6" customWidth="1"/>
    <col min="8110" max="8110" width="15" style="6" customWidth="1"/>
    <col min="8111" max="8358" width="9.140625" style="6"/>
    <col min="8359" max="8359" width="4.42578125" style="6" customWidth="1"/>
    <col min="8360" max="8360" width="83" style="6" customWidth="1"/>
    <col min="8361" max="8361" width="4.85546875" style="6" customWidth="1"/>
    <col min="8362" max="8362" width="4.28515625" style="6" customWidth="1"/>
    <col min="8363" max="8363" width="4.7109375" style="6" customWidth="1"/>
    <col min="8364" max="8364" width="14.85546875" style="6" customWidth="1"/>
    <col min="8365" max="8365" width="6.42578125" style="6" customWidth="1"/>
    <col min="8366" max="8366" width="15" style="6" customWidth="1"/>
    <col min="8367" max="8614" width="9.140625" style="6"/>
    <col min="8615" max="8615" width="4.42578125" style="6" customWidth="1"/>
    <col min="8616" max="8616" width="83" style="6" customWidth="1"/>
    <col min="8617" max="8617" width="4.85546875" style="6" customWidth="1"/>
    <col min="8618" max="8618" width="4.28515625" style="6" customWidth="1"/>
    <col min="8619" max="8619" width="4.7109375" style="6" customWidth="1"/>
    <col min="8620" max="8620" width="14.85546875" style="6" customWidth="1"/>
    <col min="8621" max="8621" width="6.42578125" style="6" customWidth="1"/>
    <col min="8622" max="8622" width="15" style="6" customWidth="1"/>
    <col min="8623" max="8870" width="9.140625" style="6"/>
    <col min="8871" max="8871" width="4.42578125" style="6" customWidth="1"/>
    <col min="8872" max="8872" width="83" style="6" customWidth="1"/>
    <col min="8873" max="8873" width="4.85546875" style="6" customWidth="1"/>
    <col min="8874" max="8874" width="4.28515625" style="6" customWidth="1"/>
    <col min="8875" max="8875" width="4.7109375" style="6" customWidth="1"/>
    <col min="8876" max="8876" width="14.85546875" style="6" customWidth="1"/>
    <col min="8877" max="8877" width="6.42578125" style="6" customWidth="1"/>
    <col min="8878" max="8878" width="15" style="6" customWidth="1"/>
    <col min="8879" max="9126" width="9.140625" style="6"/>
    <col min="9127" max="9127" width="4.42578125" style="6" customWidth="1"/>
    <col min="9128" max="9128" width="83" style="6" customWidth="1"/>
    <col min="9129" max="9129" width="4.85546875" style="6" customWidth="1"/>
    <col min="9130" max="9130" width="4.28515625" style="6" customWidth="1"/>
    <col min="9131" max="9131" width="4.7109375" style="6" customWidth="1"/>
    <col min="9132" max="9132" width="14.85546875" style="6" customWidth="1"/>
    <col min="9133" max="9133" width="6.42578125" style="6" customWidth="1"/>
    <col min="9134" max="9134" width="15" style="6" customWidth="1"/>
    <col min="9135" max="9382" width="9.140625" style="6"/>
    <col min="9383" max="9383" width="4.42578125" style="6" customWidth="1"/>
    <col min="9384" max="9384" width="83" style="6" customWidth="1"/>
    <col min="9385" max="9385" width="4.85546875" style="6" customWidth="1"/>
    <col min="9386" max="9386" width="4.28515625" style="6" customWidth="1"/>
    <col min="9387" max="9387" width="4.7109375" style="6" customWidth="1"/>
    <col min="9388" max="9388" width="14.85546875" style="6" customWidth="1"/>
    <col min="9389" max="9389" width="6.42578125" style="6" customWidth="1"/>
    <col min="9390" max="9390" width="15" style="6" customWidth="1"/>
    <col min="9391" max="9638" width="9.140625" style="6"/>
    <col min="9639" max="9639" width="4.42578125" style="6" customWidth="1"/>
    <col min="9640" max="9640" width="83" style="6" customWidth="1"/>
    <col min="9641" max="9641" width="4.85546875" style="6" customWidth="1"/>
    <col min="9642" max="9642" width="4.28515625" style="6" customWidth="1"/>
    <col min="9643" max="9643" width="4.7109375" style="6" customWidth="1"/>
    <col min="9644" max="9644" width="14.85546875" style="6" customWidth="1"/>
    <col min="9645" max="9645" width="6.42578125" style="6" customWidth="1"/>
    <col min="9646" max="9646" width="15" style="6" customWidth="1"/>
    <col min="9647" max="9894" width="9.140625" style="6"/>
    <col min="9895" max="9895" width="4.42578125" style="6" customWidth="1"/>
    <col min="9896" max="9896" width="83" style="6" customWidth="1"/>
    <col min="9897" max="9897" width="4.85546875" style="6" customWidth="1"/>
    <col min="9898" max="9898" width="4.28515625" style="6" customWidth="1"/>
    <col min="9899" max="9899" width="4.7109375" style="6" customWidth="1"/>
    <col min="9900" max="9900" width="14.85546875" style="6" customWidth="1"/>
    <col min="9901" max="9901" width="6.42578125" style="6" customWidth="1"/>
    <col min="9902" max="9902" width="15" style="6" customWidth="1"/>
    <col min="9903" max="10150" width="9.140625" style="6"/>
    <col min="10151" max="10151" width="4.42578125" style="6" customWidth="1"/>
    <col min="10152" max="10152" width="83" style="6" customWidth="1"/>
    <col min="10153" max="10153" width="4.85546875" style="6" customWidth="1"/>
    <col min="10154" max="10154" width="4.28515625" style="6" customWidth="1"/>
    <col min="10155" max="10155" width="4.7109375" style="6" customWidth="1"/>
    <col min="10156" max="10156" width="14.85546875" style="6" customWidth="1"/>
    <col min="10157" max="10157" width="6.42578125" style="6" customWidth="1"/>
    <col min="10158" max="10158" width="15" style="6" customWidth="1"/>
    <col min="10159" max="10406" width="9.140625" style="6"/>
    <col min="10407" max="10407" width="4.42578125" style="6" customWidth="1"/>
    <col min="10408" max="10408" width="83" style="6" customWidth="1"/>
    <col min="10409" max="10409" width="4.85546875" style="6" customWidth="1"/>
    <col min="10410" max="10410" width="4.28515625" style="6" customWidth="1"/>
    <col min="10411" max="10411" width="4.7109375" style="6" customWidth="1"/>
    <col min="10412" max="10412" width="14.85546875" style="6" customWidth="1"/>
    <col min="10413" max="10413" width="6.42578125" style="6" customWidth="1"/>
    <col min="10414" max="10414" width="15" style="6" customWidth="1"/>
    <col min="10415" max="10662" width="9.140625" style="6"/>
    <col min="10663" max="10663" width="4.42578125" style="6" customWidth="1"/>
    <col min="10664" max="10664" width="83" style="6" customWidth="1"/>
    <col min="10665" max="10665" width="4.85546875" style="6" customWidth="1"/>
    <col min="10666" max="10666" width="4.28515625" style="6" customWidth="1"/>
    <col min="10667" max="10667" width="4.7109375" style="6" customWidth="1"/>
    <col min="10668" max="10668" width="14.85546875" style="6" customWidth="1"/>
    <col min="10669" max="10669" width="6.42578125" style="6" customWidth="1"/>
    <col min="10670" max="10670" width="15" style="6" customWidth="1"/>
    <col min="10671" max="10918" width="9.140625" style="6"/>
    <col min="10919" max="10919" width="4.42578125" style="6" customWidth="1"/>
    <col min="10920" max="10920" width="83" style="6" customWidth="1"/>
    <col min="10921" max="10921" width="4.85546875" style="6" customWidth="1"/>
    <col min="10922" max="10922" width="4.28515625" style="6" customWidth="1"/>
    <col min="10923" max="10923" width="4.7109375" style="6" customWidth="1"/>
    <col min="10924" max="10924" width="14.85546875" style="6" customWidth="1"/>
    <col min="10925" max="10925" width="6.42578125" style="6" customWidth="1"/>
    <col min="10926" max="10926" width="15" style="6" customWidth="1"/>
    <col min="10927" max="11174" width="9.140625" style="6"/>
    <col min="11175" max="11175" width="4.42578125" style="6" customWidth="1"/>
    <col min="11176" max="11176" width="83" style="6" customWidth="1"/>
    <col min="11177" max="11177" width="4.85546875" style="6" customWidth="1"/>
    <col min="11178" max="11178" width="4.28515625" style="6" customWidth="1"/>
    <col min="11179" max="11179" width="4.7109375" style="6" customWidth="1"/>
    <col min="11180" max="11180" width="14.85546875" style="6" customWidth="1"/>
    <col min="11181" max="11181" width="6.42578125" style="6" customWidth="1"/>
    <col min="11182" max="11182" width="15" style="6" customWidth="1"/>
    <col min="11183" max="11430" width="9.140625" style="6"/>
    <col min="11431" max="11431" width="4.42578125" style="6" customWidth="1"/>
    <col min="11432" max="11432" width="83" style="6" customWidth="1"/>
    <col min="11433" max="11433" width="4.85546875" style="6" customWidth="1"/>
    <col min="11434" max="11434" width="4.28515625" style="6" customWidth="1"/>
    <col min="11435" max="11435" width="4.7109375" style="6" customWidth="1"/>
    <col min="11436" max="11436" width="14.85546875" style="6" customWidth="1"/>
    <col min="11437" max="11437" width="6.42578125" style="6" customWidth="1"/>
    <col min="11438" max="11438" width="15" style="6" customWidth="1"/>
    <col min="11439" max="11686" width="9.140625" style="6"/>
    <col min="11687" max="11687" width="4.42578125" style="6" customWidth="1"/>
    <col min="11688" max="11688" width="83" style="6" customWidth="1"/>
    <col min="11689" max="11689" width="4.85546875" style="6" customWidth="1"/>
    <col min="11690" max="11690" width="4.28515625" style="6" customWidth="1"/>
    <col min="11691" max="11691" width="4.7109375" style="6" customWidth="1"/>
    <col min="11692" max="11692" width="14.85546875" style="6" customWidth="1"/>
    <col min="11693" max="11693" width="6.42578125" style="6" customWidth="1"/>
    <col min="11694" max="11694" width="15" style="6" customWidth="1"/>
    <col min="11695" max="11942" width="9.140625" style="6"/>
    <col min="11943" max="11943" width="4.42578125" style="6" customWidth="1"/>
    <col min="11944" max="11944" width="83" style="6" customWidth="1"/>
    <col min="11945" max="11945" width="4.85546875" style="6" customWidth="1"/>
    <col min="11946" max="11946" width="4.28515625" style="6" customWidth="1"/>
    <col min="11947" max="11947" width="4.7109375" style="6" customWidth="1"/>
    <col min="11948" max="11948" width="14.85546875" style="6" customWidth="1"/>
    <col min="11949" max="11949" width="6.42578125" style="6" customWidth="1"/>
    <col min="11950" max="11950" width="15" style="6" customWidth="1"/>
    <col min="11951" max="12198" width="9.140625" style="6"/>
    <col min="12199" max="12199" width="4.42578125" style="6" customWidth="1"/>
    <col min="12200" max="12200" width="83" style="6" customWidth="1"/>
    <col min="12201" max="12201" width="4.85546875" style="6" customWidth="1"/>
    <col min="12202" max="12202" width="4.28515625" style="6" customWidth="1"/>
    <col min="12203" max="12203" width="4.7109375" style="6" customWidth="1"/>
    <col min="12204" max="12204" width="14.85546875" style="6" customWidth="1"/>
    <col min="12205" max="12205" width="6.42578125" style="6" customWidth="1"/>
    <col min="12206" max="12206" width="15" style="6" customWidth="1"/>
    <col min="12207" max="12454" width="9.140625" style="6"/>
    <col min="12455" max="12455" width="4.42578125" style="6" customWidth="1"/>
    <col min="12456" max="12456" width="83" style="6" customWidth="1"/>
    <col min="12457" max="12457" width="4.85546875" style="6" customWidth="1"/>
    <col min="12458" max="12458" width="4.28515625" style="6" customWidth="1"/>
    <col min="12459" max="12459" width="4.7109375" style="6" customWidth="1"/>
    <col min="12460" max="12460" width="14.85546875" style="6" customWidth="1"/>
    <col min="12461" max="12461" width="6.42578125" style="6" customWidth="1"/>
    <col min="12462" max="12462" width="15" style="6" customWidth="1"/>
    <col min="12463" max="12710" width="9.140625" style="6"/>
    <col min="12711" max="12711" width="4.42578125" style="6" customWidth="1"/>
    <col min="12712" max="12712" width="83" style="6" customWidth="1"/>
    <col min="12713" max="12713" width="4.85546875" style="6" customWidth="1"/>
    <col min="12714" max="12714" width="4.28515625" style="6" customWidth="1"/>
    <col min="12715" max="12715" width="4.7109375" style="6" customWidth="1"/>
    <col min="12716" max="12716" width="14.85546875" style="6" customWidth="1"/>
    <col min="12717" max="12717" width="6.42578125" style="6" customWidth="1"/>
    <col min="12718" max="12718" width="15" style="6" customWidth="1"/>
    <col min="12719" max="12966" width="9.140625" style="6"/>
    <col min="12967" max="12967" width="4.42578125" style="6" customWidth="1"/>
    <col min="12968" max="12968" width="83" style="6" customWidth="1"/>
    <col min="12969" max="12969" width="4.85546875" style="6" customWidth="1"/>
    <col min="12970" max="12970" width="4.28515625" style="6" customWidth="1"/>
    <col min="12971" max="12971" width="4.7109375" style="6" customWidth="1"/>
    <col min="12972" max="12972" width="14.85546875" style="6" customWidth="1"/>
    <col min="12973" max="12973" width="6.42578125" style="6" customWidth="1"/>
    <col min="12974" max="12974" width="15" style="6" customWidth="1"/>
    <col min="12975" max="13222" width="9.140625" style="6"/>
    <col min="13223" max="13223" width="4.42578125" style="6" customWidth="1"/>
    <col min="13224" max="13224" width="83" style="6" customWidth="1"/>
    <col min="13225" max="13225" width="4.85546875" style="6" customWidth="1"/>
    <col min="13226" max="13226" width="4.28515625" style="6" customWidth="1"/>
    <col min="13227" max="13227" width="4.7109375" style="6" customWidth="1"/>
    <col min="13228" max="13228" width="14.85546875" style="6" customWidth="1"/>
    <col min="13229" max="13229" width="6.42578125" style="6" customWidth="1"/>
    <col min="13230" max="13230" width="15" style="6" customWidth="1"/>
    <col min="13231" max="13478" width="9.140625" style="6"/>
    <col min="13479" max="13479" width="4.42578125" style="6" customWidth="1"/>
    <col min="13480" max="13480" width="83" style="6" customWidth="1"/>
    <col min="13481" max="13481" width="4.85546875" style="6" customWidth="1"/>
    <col min="13482" max="13482" width="4.28515625" style="6" customWidth="1"/>
    <col min="13483" max="13483" width="4.7109375" style="6" customWidth="1"/>
    <col min="13484" max="13484" width="14.85546875" style="6" customWidth="1"/>
    <col min="13485" max="13485" width="6.42578125" style="6" customWidth="1"/>
    <col min="13486" max="13486" width="15" style="6" customWidth="1"/>
    <col min="13487" max="13734" width="9.140625" style="6"/>
    <col min="13735" max="13735" width="4.42578125" style="6" customWidth="1"/>
    <col min="13736" max="13736" width="83" style="6" customWidth="1"/>
    <col min="13737" max="13737" width="4.85546875" style="6" customWidth="1"/>
    <col min="13738" max="13738" width="4.28515625" style="6" customWidth="1"/>
    <col min="13739" max="13739" width="4.7109375" style="6" customWidth="1"/>
    <col min="13740" max="13740" width="14.85546875" style="6" customWidth="1"/>
    <col min="13741" max="13741" width="6.42578125" style="6" customWidth="1"/>
    <col min="13742" max="13742" width="15" style="6" customWidth="1"/>
    <col min="13743" max="13990" width="9.140625" style="6"/>
    <col min="13991" max="13991" width="4.42578125" style="6" customWidth="1"/>
    <col min="13992" max="13992" width="83" style="6" customWidth="1"/>
    <col min="13993" max="13993" width="4.85546875" style="6" customWidth="1"/>
    <col min="13994" max="13994" width="4.28515625" style="6" customWidth="1"/>
    <col min="13995" max="13995" width="4.7109375" style="6" customWidth="1"/>
    <col min="13996" max="13996" width="14.85546875" style="6" customWidth="1"/>
    <col min="13997" max="13997" width="6.42578125" style="6" customWidth="1"/>
    <col min="13998" max="13998" width="15" style="6" customWidth="1"/>
    <col min="13999" max="14246" width="9.140625" style="6"/>
    <col min="14247" max="14247" width="4.42578125" style="6" customWidth="1"/>
    <col min="14248" max="14248" width="83" style="6" customWidth="1"/>
    <col min="14249" max="14249" width="4.85546875" style="6" customWidth="1"/>
    <col min="14250" max="14250" width="4.28515625" style="6" customWidth="1"/>
    <col min="14251" max="14251" width="4.7109375" style="6" customWidth="1"/>
    <col min="14252" max="14252" width="14.85546875" style="6" customWidth="1"/>
    <col min="14253" max="14253" width="6.42578125" style="6" customWidth="1"/>
    <col min="14254" max="14254" width="15" style="6" customWidth="1"/>
    <col min="14255" max="14502" width="9.140625" style="6"/>
    <col min="14503" max="14503" width="4.42578125" style="6" customWidth="1"/>
    <col min="14504" max="14504" width="83" style="6" customWidth="1"/>
    <col min="14505" max="14505" width="4.85546875" style="6" customWidth="1"/>
    <col min="14506" max="14506" width="4.28515625" style="6" customWidth="1"/>
    <col min="14507" max="14507" width="4.7109375" style="6" customWidth="1"/>
    <col min="14508" max="14508" width="14.85546875" style="6" customWidth="1"/>
    <col min="14509" max="14509" width="6.42578125" style="6" customWidth="1"/>
    <col min="14510" max="14510" width="15" style="6" customWidth="1"/>
    <col min="14511" max="14758" width="9.140625" style="6"/>
    <col min="14759" max="14759" width="4.42578125" style="6" customWidth="1"/>
    <col min="14760" max="14760" width="83" style="6" customWidth="1"/>
    <col min="14761" max="14761" width="4.85546875" style="6" customWidth="1"/>
    <col min="14762" max="14762" width="4.28515625" style="6" customWidth="1"/>
    <col min="14763" max="14763" width="4.7109375" style="6" customWidth="1"/>
    <col min="14764" max="14764" width="14.85546875" style="6" customWidth="1"/>
    <col min="14765" max="14765" width="6.42578125" style="6" customWidth="1"/>
    <col min="14766" max="14766" width="15" style="6" customWidth="1"/>
    <col min="14767" max="15014" width="9.140625" style="6"/>
    <col min="15015" max="15015" width="4.42578125" style="6" customWidth="1"/>
    <col min="15016" max="15016" width="83" style="6" customWidth="1"/>
    <col min="15017" max="15017" width="4.85546875" style="6" customWidth="1"/>
    <col min="15018" max="15018" width="4.28515625" style="6" customWidth="1"/>
    <col min="15019" max="15019" width="4.7109375" style="6" customWidth="1"/>
    <col min="15020" max="15020" width="14.85546875" style="6" customWidth="1"/>
    <col min="15021" max="15021" width="6.42578125" style="6" customWidth="1"/>
    <col min="15022" max="15022" width="15" style="6" customWidth="1"/>
    <col min="15023" max="15270" width="9.140625" style="6"/>
    <col min="15271" max="15271" width="4.42578125" style="6" customWidth="1"/>
    <col min="15272" max="15272" width="83" style="6" customWidth="1"/>
    <col min="15273" max="15273" width="4.85546875" style="6" customWidth="1"/>
    <col min="15274" max="15274" width="4.28515625" style="6" customWidth="1"/>
    <col min="15275" max="15275" width="4.7109375" style="6" customWidth="1"/>
    <col min="15276" max="15276" width="14.85546875" style="6" customWidth="1"/>
    <col min="15277" max="15277" width="6.42578125" style="6" customWidth="1"/>
    <col min="15278" max="15278" width="15" style="6" customWidth="1"/>
    <col min="15279" max="15526" width="9.140625" style="6"/>
    <col min="15527" max="15527" width="4.42578125" style="6" customWidth="1"/>
    <col min="15528" max="15528" width="83" style="6" customWidth="1"/>
    <col min="15529" max="15529" width="4.85546875" style="6" customWidth="1"/>
    <col min="15530" max="15530" width="4.28515625" style="6" customWidth="1"/>
    <col min="15531" max="15531" width="4.7109375" style="6" customWidth="1"/>
    <col min="15532" max="15532" width="14.85546875" style="6" customWidth="1"/>
    <col min="15533" max="15533" width="6.42578125" style="6" customWidth="1"/>
    <col min="15534" max="15534" width="15" style="6" customWidth="1"/>
    <col min="15535" max="15782" width="9.140625" style="6"/>
    <col min="15783" max="15783" width="4.42578125" style="6" customWidth="1"/>
    <col min="15784" max="15784" width="83" style="6" customWidth="1"/>
    <col min="15785" max="15785" width="4.85546875" style="6" customWidth="1"/>
    <col min="15786" max="15786" width="4.28515625" style="6" customWidth="1"/>
    <col min="15787" max="15787" width="4.7109375" style="6" customWidth="1"/>
    <col min="15788" max="15788" width="14.85546875" style="6" customWidth="1"/>
    <col min="15789" max="15789" width="6.42578125" style="6" customWidth="1"/>
    <col min="15790" max="15790" width="15" style="6" customWidth="1"/>
    <col min="15791" max="16038" width="9.140625" style="6"/>
    <col min="16039" max="16039" width="4.42578125" style="6" customWidth="1"/>
    <col min="16040" max="16040" width="83" style="6" customWidth="1"/>
    <col min="16041" max="16041" width="4.85546875" style="6" customWidth="1"/>
    <col min="16042" max="16042" width="4.28515625" style="6" customWidth="1"/>
    <col min="16043" max="16043" width="4.7109375" style="6" customWidth="1"/>
    <col min="16044" max="16044" width="14.85546875" style="6" customWidth="1"/>
    <col min="16045" max="16045" width="6.42578125" style="6" customWidth="1"/>
    <col min="16046" max="16046" width="15" style="6" customWidth="1"/>
    <col min="16047" max="16296" width="9.140625" style="6"/>
    <col min="16297" max="16384" width="9.140625" style="6" customWidth="1"/>
  </cols>
  <sheetData>
    <row r="1" spans="1:15" ht="18.75">
      <c r="A1" s="10"/>
      <c r="B1" s="10"/>
      <c r="C1" s="11"/>
      <c r="D1" s="11"/>
      <c r="F1" s="12"/>
      <c r="G1" s="12"/>
      <c r="H1" s="6"/>
      <c r="I1" s="5" t="s">
        <v>937</v>
      </c>
      <c r="J1" s="5"/>
      <c r="K1" s="38"/>
    </row>
    <row r="2" spans="1:15" ht="18.75">
      <c r="A2" s="10"/>
      <c r="B2" s="10"/>
      <c r="C2" s="11"/>
      <c r="D2" s="11"/>
      <c r="F2" s="12"/>
      <c r="G2" s="12"/>
      <c r="H2" s="6"/>
      <c r="I2" s="5" t="s">
        <v>951</v>
      </c>
      <c r="J2" s="39"/>
      <c r="K2" s="38"/>
    </row>
    <row r="3" spans="1:15" ht="18.75">
      <c r="A3" s="10"/>
      <c r="B3" s="10"/>
      <c r="C3" s="11"/>
      <c r="D3" s="11"/>
      <c r="F3" s="12"/>
      <c r="G3" s="12"/>
      <c r="H3" s="6"/>
      <c r="I3" s="5" t="s">
        <v>1</v>
      </c>
      <c r="J3" s="39"/>
      <c r="K3" s="38"/>
    </row>
    <row r="4" spans="1:15" ht="18.75">
      <c r="A4" s="10"/>
      <c r="B4" s="10"/>
      <c r="C4" s="11"/>
      <c r="D4" s="11"/>
      <c r="F4" s="12"/>
      <c r="G4" s="12"/>
      <c r="H4" s="6"/>
      <c r="I4" s="5" t="s">
        <v>2</v>
      </c>
      <c r="J4" s="5"/>
      <c r="K4" s="38"/>
    </row>
    <row r="5" spans="1:15" ht="18.75">
      <c r="A5" s="10"/>
      <c r="B5" s="10"/>
      <c r="C5" s="11"/>
      <c r="D5" s="11"/>
      <c r="F5" s="12"/>
      <c r="G5" s="12"/>
      <c r="H5" s="6"/>
      <c r="I5" s="5" t="s">
        <v>952</v>
      </c>
      <c r="J5" s="5"/>
      <c r="K5" s="7"/>
      <c r="L5" s="40"/>
      <c r="M5" s="7"/>
    </row>
    <row r="6" spans="1:15" ht="21.75" customHeight="1">
      <c r="A6" s="10"/>
      <c r="B6" s="10"/>
      <c r="C6" s="11"/>
      <c r="D6" s="11"/>
      <c r="E6" s="12"/>
      <c r="F6" s="12"/>
      <c r="G6" s="12"/>
      <c r="H6" s="13"/>
      <c r="L6" s="8"/>
      <c r="M6" s="8"/>
    </row>
    <row r="7" spans="1:15" ht="18.75">
      <c r="A7" s="258" t="s">
        <v>842</v>
      </c>
      <c r="B7" s="258"/>
      <c r="C7" s="258"/>
      <c r="D7" s="258"/>
      <c r="E7" s="258"/>
      <c r="F7" s="258"/>
      <c r="G7" s="258"/>
      <c r="H7" s="265"/>
      <c r="I7" s="265"/>
      <c r="J7" s="265"/>
    </row>
    <row r="8" spans="1:15" ht="18.75">
      <c r="A8" s="260" t="s">
        <v>941</v>
      </c>
      <c r="B8" s="260"/>
      <c r="C8" s="260"/>
      <c r="D8" s="260"/>
      <c r="E8" s="260"/>
      <c r="F8" s="260"/>
      <c r="G8" s="260"/>
      <c r="H8" s="266"/>
      <c r="I8" s="266"/>
      <c r="J8" s="266"/>
    </row>
    <row r="9" spans="1:15" ht="16.5" customHeight="1">
      <c r="A9" s="14"/>
      <c r="B9" s="14"/>
      <c r="C9" s="14"/>
      <c r="D9" s="14"/>
      <c r="E9" s="14"/>
      <c r="F9" s="14"/>
      <c r="G9" s="14"/>
      <c r="J9" s="40" t="s">
        <v>5</v>
      </c>
    </row>
    <row r="10" spans="1:15">
      <c r="A10" s="269" t="s">
        <v>6</v>
      </c>
      <c r="B10" s="267" t="s">
        <v>7</v>
      </c>
      <c r="C10" s="267" t="s">
        <v>843</v>
      </c>
      <c r="D10" s="267"/>
      <c r="E10" s="267"/>
      <c r="F10" s="267"/>
      <c r="G10" s="267"/>
      <c r="H10" s="270" t="s">
        <v>844</v>
      </c>
      <c r="I10" s="270" t="s">
        <v>845</v>
      </c>
      <c r="J10" s="270" t="s">
        <v>846</v>
      </c>
      <c r="K10" s="167"/>
      <c r="L10" s="168"/>
      <c r="M10" s="169"/>
    </row>
    <row r="11" spans="1:15">
      <c r="A11" s="269"/>
      <c r="B11" s="267"/>
      <c r="C11" s="15" t="s">
        <v>847</v>
      </c>
      <c r="D11" s="15" t="s">
        <v>848</v>
      </c>
      <c r="E11" s="15" t="s">
        <v>849</v>
      </c>
      <c r="F11" s="15" t="s">
        <v>77</v>
      </c>
      <c r="G11" s="15" t="s">
        <v>78</v>
      </c>
      <c r="H11" s="270"/>
      <c r="I11" s="270"/>
      <c r="J11" s="270"/>
      <c r="K11" s="167"/>
      <c r="L11" s="167"/>
      <c r="M11" s="167"/>
    </row>
    <row r="12" spans="1:15">
      <c r="A12" s="16">
        <v>1</v>
      </c>
      <c r="B12" s="15">
        <v>2</v>
      </c>
      <c r="C12" s="15">
        <v>3</v>
      </c>
      <c r="D12" s="15">
        <v>4</v>
      </c>
      <c r="E12" s="15">
        <v>5</v>
      </c>
      <c r="F12" s="15">
        <v>6</v>
      </c>
      <c r="G12" s="15">
        <v>7</v>
      </c>
      <c r="H12" s="17">
        <v>8</v>
      </c>
      <c r="I12" s="17">
        <v>9</v>
      </c>
      <c r="J12" s="17">
        <v>10</v>
      </c>
    </row>
    <row r="13" spans="1:15" ht="15.6" customHeight="1">
      <c r="A13" s="18"/>
      <c r="B13" s="19" t="s">
        <v>79</v>
      </c>
      <c r="C13" s="18"/>
      <c r="D13" s="18"/>
      <c r="E13" s="18"/>
      <c r="F13" s="18"/>
      <c r="G13" s="18"/>
      <c r="H13" s="159">
        <f>H14+H29+H548+H567+H579+H614+H863+H975+H1113+H599+H1148</f>
        <v>4685177.2</v>
      </c>
      <c r="I13" s="159">
        <f>I14+I29+I548+I567+I579+I614+I863+I975+I1113+I599+I1148</f>
        <v>4792505.3000000007</v>
      </c>
      <c r="J13" s="159">
        <f>J14+J29+J548+J567+J579+J614+J863+J975+J1113+J599+J1148</f>
        <v>4577134.7000000011</v>
      </c>
    </row>
    <row r="14" spans="1:15" ht="15.6" customHeight="1">
      <c r="A14" s="20" t="s">
        <v>850</v>
      </c>
      <c r="B14" s="21" t="s">
        <v>851</v>
      </c>
      <c r="C14" s="22">
        <v>901</v>
      </c>
      <c r="D14" s="23"/>
      <c r="E14" s="23"/>
      <c r="F14" s="24"/>
      <c r="G14" s="25"/>
      <c r="H14" s="26">
        <f t="shared" ref="H14:J16" si="0">H15</f>
        <v>4680.3999999999996</v>
      </c>
      <c r="I14" s="159">
        <f t="shared" si="0"/>
        <v>4680.3999999999996</v>
      </c>
      <c r="J14" s="159">
        <f t="shared" si="0"/>
        <v>4680.3999999999996</v>
      </c>
    </row>
    <row r="15" spans="1:15">
      <c r="A15" s="27"/>
      <c r="B15" s="28" t="s">
        <v>14</v>
      </c>
      <c r="C15" s="29">
        <v>901</v>
      </c>
      <c r="D15" s="30">
        <v>1</v>
      </c>
      <c r="E15" s="30"/>
      <c r="F15" s="31"/>
      <c r="G15" s="32"/>
      <c r="H15" s="33">
        <f t="shared" si="0"/>
        <v>4680.3999999999996</v>
      </c>
      <c r="I15" s="33">
        <f t="shared" si="0"/>
        <v>4680.3999999999996</v>
      </c>
      <c r="J15" s="33">
        <f t="shared" si="0"/>
        <v>4680.3999999999996</v>
      </c>
      <c r="K15" s="44">
        <f>SUM(K17:K1147)</f>
        <v>0</v>
      </c>
      <c r="L15" s="44">
        <f>SUM(L17:L1147)</f>
        <v>0</v>
      </c>
      <c r="M15" s="44">
        <f t="shared" ref="M15" si="1">SUM(M17:M1147)</f>
        <v>0</v>
      </c>
      <c r="O15" s="170"/>
    </row>
    <row r="16" spans="1:15" ht="47.25">
      <c r="A16" s="27"/>
      <c r="B16" s="28" t="s">
        <v>16</v>
      </c>
      <c r="C16" s="29">
        <v>901</v>
      </c>
      <c r="D16" s="30">
        <v>1</v>
      </c>
      <c r="E16" s="30">
        <v>3</v>
      </c>
      <c r="F16" s="31"/>
      <c r="G16" s="32"/>
      <c r="H16" s="33">
        <f t="shared" si="0"/>
        <v>4680.3999999999996</v>
      </c>
      <c r="I16" s="33">
        <f t="shared" si="0"/>
        <v>4680.3999999999996</v>
      </c>
      <c r="J16" s="33">
        <f t="shared" si="0"/>
        <v>4680.3999999999996</v>
      </c>
    </row>
    <row r="17" spans="1:81" ht="31.5">
      <c r="A17" s="27"/>
      <c r="B17" s="28" t="s">
        <v>714</v>
      </c>
      <c r="C17" s="29">
        <v>901</v>
      </c>
      <c r="D17" s="30">
        <v>1</v>
      </c>
      <c r="E17" s="30">
        <v>3</v>
      </c>
      <c r="F17" s="31" t="s">
        <v>715</v>
      </c>
      <c r="G17" s="32"/>
      <c r="H17" s="33">
        <f>H18+H24</f>
        <v>4680.3999999999996</v>
      </c>
      <c r="I17" s="33">
        <f>I18+I24</f>
        <v>4680.3999999999996</v>
      </c>
      <c r="J17" s="33">
        <f>J18+J24</f>
        <v>4680.3999999999996</v>
      </c>
    </row>
    <row r="18" spans="1:81" ht="31.5">
      <c r="A18" s="27"/>
      <c r="B18" s="28" t="s">
        <v>716</v>
      </c>
      <c r="C18" s="29">
        <v>901</v>
      </c>
      <c r="D18" s="30">
        <v>1</v>
      </c>
      <c r="E18" s="30">
        <v>3</v>
      </c>
      <c r="F18" s="31" t="s">
        <v>717</v>
      </c>
      <c r="G18" s="32"/>
      <c r="H18" s="33">
        <f>H19+H22</f>
        <v>3046.9</v>
      </c>
      <c r="I18" s="33">
        <f t="shared" ref="I18:J18" si="2">I19+I22</f>
        <v>3046.9</v>
      </c>
      <c r="J18" s="33">
        <f t="shared" si="2"/>
        <v>3046.9</v>
      </c>
    </row>
    <row r="19" spans="1:81">
      <c r="A19" s="27"/>
      <c r="B19" s="28" t="s">
        <v>200</v>
      </c>
      <c r="C19" s="29">
        <v>901</v>
      </c>
      <c r="D19" s="30">
        <v>1</v>
      </c>
      <c r="E19" s="30">
        <v>3</v>
      </c>
      <c r="F19" s="31" t="s">
        <v>718</v>
      </c>
      <c r="G19" s="32"/>
      <c r="H19" s="33">
        <f>H20+H21</f>
        <v>3046.9</v>
      </c>
      <c r="I19" s="33">
        <f>I20</f>
        <v>3046.9</v>
      </c>
      <c r="J19" s="33">
        <f>J20</f>
        <v>3046.9</v>
      </c>
    </row>
    <row r="20" spans="1:81" ht="47.25">
      <c r="A20" s="27"/>
      <c r="B20" s="28" t="s">
        <v>113</v>
      </c>
      <c r="C20" s="29">
        <v>901</v>
      </c>
      <c r="D20" s="30">
        <v>1</v>
      </c>
      <c r="E20" s="30">
        <v>3</v>
      </c>
      <c r="F20" s="31" t="s">
        <v>718</v>
      </c>
      <c r="G20" s="32">
        <v>100</v>
      </c>
      <c r="H20" s="33">
        <v>3046.9</v>
      </c>
      <c r="I20" s="33">
        <v>3046.9</v>
      </c>
      <c r="J20" s="33">
        <v>3046.9</v>
      </c>
    </row>
    <row r="21" spans="1:81" ht="31.5" outlineLevel="1">
      <c r="A21" s="27"/>
      <c r="B21" s="28" t="s">
        <v>101</v>
      </c>
      <c r="C21" s="29">
        <v>901</v>
      </c>
      <c r="D21" s="30">
        <v>1</v>
      </c>
      <c r="E21" s="30">
        <v>3</v>
      </c>
      <c r="F21" s="31" t="s">
        <v>718</v>
      </c>
      <c r="G21" s="32">
        <v>200</v>
      </c>
      <c r="H21" s="33"/>
      <c r="I21" s="33">
        <v>0</v>
      </c>
      <c r="J21" s="33">
        <v>0</v>
      </c>
    </row>
    <row r="22" spans="1:81" s="1" customFormat="1" ht="94.5" outlineLevel="1">
      <c r="A22" s="27"/>
      <c r="B22" s="28" t="s">
        <v>202</v>
      </c>
      <c r="C22" s="29">
        <v>901</v>
      </c>
      <c r="D22" s="30">
        <v>1</v>
      </c>
      <c r="E22" s="30">
        <v>3</v>
      </c>
      <c r="F22" s="31" t="s">
        <v>719</v>
      </c>
      <c r="G22" s="32" t="s">
        <v>0</v>
      </c>
      <c r="H22" s="33">
        <f>H23</f>
        <v>0</v>
      </c>
      <c r="I22" s="33"/>
      <c r="J22" s="33"/>
      <c r="K22" s="8"/>
      <c r="L22" s="9"/>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row>
    <row r="23" spans="1:81" s="1" customFormat="1" ht="47.25" outlineLevel="1">
      <c r="A23" s="27"/>
      <c r="B23" s="28" t="s">
        <v>113</v>
      </c>
      <c r="C23" s="29">
        <v>901</v>
      </c>
      <c r="D23" s="30">
        <v>1</v>
      </c>
      <c r="E23" s="30">
        <v>3</v>
      </c>
      <c r="F23" s="31" t="s">
        <v>719</v>
      </c>
      <c r="G23" s="32">
        <v>100</v>
      </c>
      <c r="H23" s="33"/>
      <c r="I23" s="33"/>
      <c r="J23" s="33"/>
      <c r="K23" s="8"/>
      <c r="L23" s="9"/>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row>
    <row r="24" spans="1:81" ht="31.5">
      <c r="A24" s="27"/>
      <c r="B24" s="28" t="s">
        <v>720</v>
      </c>
      <c r="C24" s="29">
        <v>901</v>
      </c>
      <c r="D24" s="30">
        <v>1</v>
      </c>
      <c r="E24" s="30">
        <v>3</v>
      </c>
      <c r="F24" s="31" t="s">
        <v>721</v>
      </c>
      <c r="G24" s="32"/>
      <c r="H24" s="33">
        <f>H25</f>
        <v>1633.5</v>
      </c>
      <c r="I24" s="33">
        <f>I25</f>
        <v>1633.5</v>
      </c>
      <c r="J24" s="33">
        <f>J25</f>
        <v>1633.5</v>
      </c>
    </row>
    <row r="25" spans="1:81">
      <c r="A25" s="27"/>
      <c r="B25" s="28" t="s">
        <v>200</v>
      </c>
      <c r="C25" s="29">
        <v>901</v>
      </c>
      <c r="D25" s="30">
        <v>1</v>
      </c>
      <c r="E25" s="30">
        <v>3</v>
      </c>
      <c r="F25" s="31" t="s">
        <v>722</v>
      </c>
      <c r="G25" s="32"/>
      <c r="H25" s="33">
        <f>H26+H27+H28</f>
        <v>1633.5</v>
      </c>
      <c r="I25" s="33">
        <f>I26+I27+I28</f>
        <v>1633.5</v>
      </c>
      <c r="J25" s="33">
        <f>J26+J27+J28</f>
        <v>1633.5</v>
      </c>
    </row>
    <row r="26" spans="1:81" ht="47.25">
      <c r="A26" s="27"/>
      <c r="B26" s="28" t="s">
        <v>113</v>
      </c>
      <c r="C26" s="29">
        <v>901</v>
      </c>
      <c r="D26" s="30">
        <v>1</v>
      </c>
      <c r="E26" s="30">
        <v>3</v>
      </c>
      <c r="F26" s="31" t="s">
        <v>722</v>
      </c>
      <c r="G26" s="32">
        <v>100</v>
      </c>
      <c r="H26" s="33">
        <v>1423.5</v>
      </c>
      <c r="I26" s="33">
        <v>1423.5</v>
      </c>
      <c r="J26" s="33">
        <v>1423.5</v>
      </c>
    </row>
    <row r="27" spans="1:81" ht="31.5">
      <c r="A27" s="27"/>
      <c r="B27" s="28" t="s">
        <v>101</v>
      </c>
      <c r="C27" s="29">
        <v>901</v>
      </c>
      <c r="D27" s="30">
        <v>1</v>
      </c>
      <c r="E27" s="30">
        <v>3</v>
      </c>
      <c r="F27" s="31" t="s">
        <v>722</v>
      </c>
      <c r="G27" s="32">
        <v>200</v>
      </c>
      <c r="H27" s="33">
        <v>210</v>
      </c>
      <c r="I27" s="33">
        <v>210</v>
      </c>
      <c r="J27" s="33">
        <v>210</v>
      </c>
    </row>
    <row r="28" spans="1:81" outlineLevel="1">
      <c r="A28" s="34"/>
      <c r="B28" s="28" t="s">
        <v>191</v>
      </c>
      <c r="C28" s="29">
        <v>901</v>
      </c>
      <c r="D28" s="30">
        <v>1</v>
      </c>
      <c r="E28" s="30">
        <v>3</v>
      </c>
      <c r="F28" s="31" t="s">
        <v>722</v>
      </c>
      <c r="G28" s="32">
        <v>800</v>
      </c>
      <c r="H28" s="33">
        <v>0</v>
      </c>
      <c r="I28" s="33">
        <v>0</v>
      </c>
      <c r="J28" s="33">
        <v>0</v>
      </c>
    </row>
    <row r="29" spans="1:81">
      <c r="A29" s="20" t="s">
        <v>852</v>
      </c>
      <c r="B29" s="35" t="s">
        <v>853</v>
      </c>
      <c r="C29" s="22">
        <v>902</v>
      </c>
      <c r="D29" s="23"/>
      <c r="E29" s="23"/>
      <c r="F29" s="24"/>
      <c r="G29" s="25"/>
      <c r="H29" s="26">
        <f>H30+H172+H225+H293+H358+H412+H475+H529+H405+H536+H523+H166+H397</f>
        <v>957818.4</v>
      </c>
      <c r="I29" s="26">
        <f>I30+I172+I225+I293+I358+I412+I475+I529+I405+I536+I523+I166+I397</f>
        <v>1025545.6</v>
      </c>
      <c r="J29" s="26">
        <f>J30+J172+J225+J293+J358+J412+J475+J529+J405+J536+J523+J166+J397</f>
        <v>704326.8</v>
      </c>
    </row>
    <row r="30" spans="1:81">
      <c r="A30" s="27"/>
      <c r="B30" s="28" t="s">
        <v>14</v>
      </c>
      <c r="C30" s="29">
        <v>902</v>
      </c>
      <c r="D30" s="30">
        <v>1</v>
      </c>
      <c r="E30" s="30"/>
      <c r="F30" s="31"/>
      <c r="G30" s="32"/>
      <c r="H30" s="33">
        <f>H31+H39+H101+H96+H85+H90</f>
        <v>325111.8</v>
      </c>
      <c r="I30" s="33">
        <f>I31+I39+I101+I96+I85+I90</f>
        <v>321237.8</v>
      </c>
      <c r="J30" s="33">
        <f>J31+J39+J101+J96+J85+J90</f>
        <v>318006.7</v>
      </c>
    </row>
    <row r="31" spans="1:81" ht="31.5">
      <c r="A31" s="27"/>
      <c r="B31" s="28" t="s">
        <v>15</v>
      </c>
      <c r="C31" s="29">
        <v>902</v>
      </c>
      <c r="D31" s="30">
        <v>1</v>
      </c>
      <c r="E31" s="30">
        <v>2</v>
      </c>
      <c r="F31" s="31"/>
      <c r="G31" s="32"/>
      <c r="H31" s="33">
        <f>H32</f>
        <v>3360.3</v>
      </c>
      <c r="I31" s="33">
        <f t="shared" ref="I31:J34" si="3">I32</f>
        <v>3360.3</v>
      </c>
      <c r="J31" s="33">
        <f t="shared" si="3"/>
        <v>3360.3</v>
      </c>
    </row>
    <row r="32" spans="1:81" ht="31.5">
      <c r="A32" s="27"/>
      <c r="B32" s="28" t="s">
        <v>723</v>
      </c>
      <c r="C32" s="29">
        <v>902</v>
      </c>
      <c r="D32" s="30">
        <v>1</v>
      </c>
      <c r="E32" s="30">
        <v>2</v>
      </c>
      <c r="F32" s="31" t="s">
        <v>724</v>
      </c>
      <c r="G32" s="32"/>
      <c r="H32" s="33">
        <f>H33</f>
        <v>3360.3</v>
      </c>
      <c r="I32" s="33">
        <f t="shared" si="3"/>
        <v>3360.3</v>
      </c>
      <c r="J32" s="33">
        <f t="shared" si="3"/>
        <v>3360.3</v>
      </c>
    </row>
    <row r="33" spans="1:81">
      <c r="A33" s="27"/>
      <c r="B33" s="28" t="s">
        <v>725</v>
      </c>
      <c r="C33" s="29">
        <v>902</v>
      </c>
      <c r="D33" s="30">
        <v>1</v>
      </c>
      <c r="E33" s="30">
        <v>2</v>
      </c>
      <c r="F33" s="31" t="s">
        <v>726</v>
      </c>
      <c r="G33" s="32"/>
      <c r="H33" s="33">
        <f>H34+H37</f>
        <v>3360.3</v>
      </c>
      <c r="I33" s="33">
        <f t="shared" ref="I33:J33" si="4">I34+I37</f>
        <v>3360.3</v>
      </c>
      <c r="J33" s="33">
        <f t="shared" si="4"/>
        <v>3360.3</v>
      </c>
    </row>
    <row r="34" spans="1:81">
      <c r="A34" s="27"/>
      <c r="B34" s="28" t="s">
        <v>200</v>
      </c>
      <c r="C34" s="29">
        <v>902</v>
      </c>
      <c r="D34" s="30">
        <v>1</v>
      </c>
      <c r="E34" s="30">
        <v>2</v>
      </c>
      <c r="F34" s="31" t="s">
        <v>727</v>
      </c>
      <c r="G34" s="32"/>
      <c r="H34" s="33">
        <f>H35+H36</f>
        <v>3360.3</v>
      </c>
      <c r="I34" s="33">
        <f t="shared" si="3"/>
        <v>3360.3</v>
      </c>
      <c r="J34" s="33">
        <f t="shared" si="3"/>
        <v>3360.3</v>
      </c>
    </row>
    <row r="35" spans="1:81" ht="47.25" collapsed="1">
      <c r="A35" s="27"/>
      <c r="B35" s="28" t="s">
        <v>113</v>
      </c>
      <c r="C35" s="29">
        <v>902</v>
      </c>
      <c r="D35" s="30">
        <v>1</v>
      </c>
      <c r="E35" s="30">
        <v>2</v>
      </c>
      <c r="F35" s="31" t="s">
        <v>727</v>
      </c>
      <c r="G35" s="32">
        <v>100</v>
      </c>
      <c r="H35" s="33">
        <v>3360.3</v>
      </c>
      <c r="I35" s="33">
        <v>3360.3</v>
      </c>
      <c r="J35" s="33">
        <v>3360.3</v>
      </c>
    </row>
    <row r="36" spans="1:81" ht="31.5" outlineLevel="1">
      <c r="A36" s="27"/>
      <c r="B36" s="28" t="s">
        <v>101</v>
      </c>
      <c r="C36" s="29">
        <v>902</v>
      </c>
      <c r="D36" s="30">
        <v>1</v>
      </c>
      <c r="E36" s="30">
        <v>2</v>
      </c>
      <c r="F36" s="31" t="s">
        <v>727</v>
      </c>
      <c r="G36" s="32">
        <v>200</v>
      </c>
      <c r="H36" s="33">
        <v>0</v>
      </c>
      <c r="I36" s="33">
        <v>0</v>
      </c>
      <c r="J36" s="33">
        <v>0</v>
      </c>
    </row>
    <row r="37" spans="1:81" s="1" customFormat="1" ht="94.5" outlineLevel="1">
      <c r="A37" s="27"/>
      <c r="B37" s="28" t="s">
        <v>202</v>
      </c>
      <c r="C37" s="29">
        <v>902</v>
      </c>
      <c r="D37" s="30">
        <v>1</v>
      </c>
      <c r="E37" s="30">
        <v>2</v>
      </c>
      <c r="F37" s="31" t="s">
        <v>728</v>
      </c>
      <c r="G37" s="32"/>
      <c r="H37" s="33">
        <f>H38</f>
        <v>0</v>
      </c>
      <c r="I37" s="33">
        <f t="shared" ref="I37:J37" si="5">I38</f>
        <v>0</v>
      </c>
      <c r="J37" s="33">
        <f t="shared" si="5"/>
        <v>0</v>
      </c>
      <c r="K37" s="8"/>
      <c r="L37" s="9"/>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row>
    <row r="38" spans="1:81" s="1" customFormat="1" ht="47.25" outlineLevel="1">
      <c r="A38" s="27"/>
      <c r="B38" s="28" t="s">
        <v>113</v>
      </c>
      <c r="C38" s="29">
        <v>902</v>
      </c>
      <c r="D38" s="30">
        <v>1</v>
      </c>
      <c r="E38" s="30">
        <v>2</v>
      </c>
      <c r="F38" s="31" t="s">
        <v>728</v>
      </c>
      <c r="G38" s="32">
        <v>100</v>
      </c>
      <c r="H38" s="33">
        <v>0</v>
      </c>
      <c r="I38" s="33">
        <v>0</v>
      </c>
      <c r="J38" s="33">
        <v>0</v>
      </c>
      <c r="K38" s="8"/>
      <c r="L38" s="9"/>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row>
    <row r="39" spans="1:81" ht="47.25">
      <c r="A39" s="27"/>
      <c r="B39" s="28" t="s">
        <v>17</v>
      </c>
      <c r="C39" s="29">
        <v>902</v>
      </c>
      <c r="D39" s="30">
        <v>1</v>
      </c>
      <c r="E39" s="30">
        <v>4</v>
      </c>
      <c r="F39" s="31"/>
      <c r="G39" s="32"/>
      <c r="H39" s="33">
        <f>H40+H53+H72+H66+H61</f>
        <v>146105.69999999998</v>
      </c>
      <c r="I39" s="33">
        <f>I40+I53+I72+I66+I61</f>
        <v>147560.19999999998</v>
      </c>
      <c r="J39" s="33">
        <f>J40+J53+J72+J66+J61</f>
        <v>149852.09999999998</v>
      </c>
    </row>
    <row r="40" spans="1:81">
      <c r="A40" s="27"/>
      <c r="B40" s="36" t="s">
        <v>209</v>
      </c>
      <c r="C40" s="29">
        <v>902</v>
      </c>
      <c r="D40" s="30">
        <v>1</v>
      </c>
      <c r="E40" s="30">
        <v>4</v>
      </c>
      <c r="F40" s="31" t="s">
        <v>210</v>
      </c>
      <c r="G40" s="32"/>
      <c r="H40" s="33">
        <f>H41</f>
        <v>18486</v>
      </c>
      <c r="I40" s="33">
        <f>I41</f>
        <v>19415.5</v>
      </c>
      <c r="J40" s="33">
        <f>J41</f>
        <v>19415.5</v>
      </c>
    </row>
    <row r="41" spans="1:81" ht="31.5">
      <c r="A41" s="27"/>
      <c r="B41" s="28" t="s">
        <v>211</v>
      </c>
      <c r="C41" s="29">
        <v>902</v>
      </c>
      <c r="D41" s="30">
        <v>1</v>
      </c>
      <c r="E41" s="30">
        <v>4</v>
      </c>
      <c r="F41" s="31" t="s">
        <v>212</v>
      </c>
      <c r="G41" s="32"/>
      <c r="H41" s="33">
        <f>H42+H49</f>
        <v>18486</v>
      </c>
      <c r="I41" s="33">
        <f>I42+I49</f>
        <v>19415.5</v>
      </c>
      <c r="J41" s="33">
        <f>J42+J49</f>
        <v>19415.5</v>
      </c>
    </row>
    <row r="42" spans="1:81" ht="31.5">
      <c r="A42" s="27"/>
      <c r="B42" s="37" t="s">
        <v>223</v>
      </c>
      <c r="C42" s="29">
        <v>902</v>
      </c>
      <c r="D42" s="30">
        <v>1</v>
      </c>
      <c r="E42" s="30">
        <v>4</v>
      </c>
      <c r="F42" s="31" t="s">
        <v>224</v>
      </c>
      <c r="G42" s="32"/>
      <c r="H42" s="33">
        <f>H43+H46</f>
        <v>13390.800000000001</v>
      </c>
      <c r="I42" s="33">
        <f t="shared" ref="I42:J42" si="6">I43+I46</f>
        <v>14061.1</v>
      </c>
      <c r="J42" s="33">
        <f t="shared" si="6"/>
        <v>14061.1</v>
      </c>
    </row>
    <row r="43" spans="1:81" ht="47.25">
      <c r="A43" s="27"/>
      <c r="B43" s="28" t="s">
        <v>225</v>
      </c>
      <c r="C43" s="29">
        <v>902</v>
      </c>
      <c r="D43" s="30">
        <v>1</v>
      </c>
      <c r="E43" s="30">
        <v>4</v>
      </c>
      <c r="F43" s="31" t="s">
        <v>226</v>
      </c>
      <c r="G43" s="32"/>
      <c r="H43" s="33">
        <f>H44+H45</f>
        <v>933.6</v>
      </c>
      <c r="I43" s="33">
        <f>I44+I45</f>
        <v>979.9</v>
      </c>
      <c r="J43" s="33">
        <f>J44+J45</f>
        <v>979.9</v>
      </c>
    </row>
    <row r="44" spans="1:81" ht="47.25">
      <c r="A44" s="27"/>
      <c r="B44" s="28" t="s">
        <v>113</v>
      </c>
      <c r="C44" s="29">
        <v>902</v>
      </c>
      <c r="D44" s="30">
        <v>1</v>
      </c>
      <c r="E44" s="30">
        <v>4</v>
      </c>
      <c r="F44" s="31" t="s">
        <v>226</v>
      </c>
      <c r="G44" s="32">
        <v>100</v>
      </c>
      <c r="H44" s="33">
        <v>918.5</v>
      </c>
      <c r="I44" s="33">
        <v>964.8</v>
      </c>
      <c r="J44" s="33">
        <v>964.8</v>
      </c>
    </row>
    <row r="45" spans="1:81" ht="31.5">
      <c r="A45" s="27"/>
      <c r="B45" s="28" t="s">
        <v>101</v>
      </c>
      <c r="C45" s="29">
        <v>902</v>
      </c>
      <c r="D45" s="30">
        <v>1</v>
      </c>
      <c r="E45" s="30">
        <v>4</v>
      </c>
      <c r="F45" s="31" t="s">
        <v>226</v>
      </c>
      <c r="G45" s="32">
        <v>200</v>
      </c>
      <c r="H45" s="33">
        <v>15.1</v>
      </c>
      <c r="I45" s="33">
        <v>15.1</v>
      </c>
      <c r="J45" s="33">
        <v>15.1</v>
      </c>
    </row>
    <row r="46" spans="1:81" ht="47.25">
      <c r="A46" s="27"/>
      <c r="B46" s="28" t="s">
        <v>227</v>
      </c>
      <c r="C46" s="29">
        <v>902</v>
      </c>
      <c r="D46" s="30">
        <v>1</v>
      </c>
      <c r="E46" s="30">
        <v>4</v>
      </c>
      <c r="F46" s="31" t="s">
        <v>228</v>
      </c>
      <c r="G46" s="32"/>
      <c r="H46" s="33">
        <f>H47+H48</f>
        <v>12457.2</v>
      </c>
      <c r="I46" s="33">
        <f>I47+I48</f>
        <v>13081.2</v>
      </c>
      <c r="J46" s="33">
        <f>J47+J48</f>
        <v>13081.2</v>
      </c>
    </row>
    <row r="47" spans="1:81" ht="47.25">
      <c r="A47" s="27"/>
      <c r="B47" s="28" t="s">
        <v>113</v>
      </c>
      <c r="C47" s="29">
        <v>902</v>
      </c>
      <c r="D47" s="30">
        <v>1</v>
      </c>
      <c r="E47" s="30">
        <v>4</v>
      </c>
      <c r="F47" s="31" t="s">
        <v>228</v>
      </c>
      <c r="G47" s="32">
        <v>100</v>
      </c>
      <c r="H47" s="33">
        <v>11404</v>
      </c>
      <c r="I47" s="33">
        <v>12028</v>
      </c>
      <c r="J47" s="33">
        <v>12028</v>
      </c>
    </row>
    <row r="48" spans="1:81" ht="31.5">
      <c r="A48" s="27"/>
      <c r="B48" s="28" t="s">
        <v>101</v>
      </c>
      <c r="C48" s="29">
        <v>902</v>
      </c>
      <c r="D48" s="30">
        <v>1</v>
      </c>
      <c r="E48" s="30">
        <v>4</v>
      </c>
      <c r="F48" s="31" t="s">
        <v>228</v>
      </c>
      <c r="G48" s="32">
        <v>200</v>
      </c>
      <c r="H48" s="33">
        <v>1053.2</v>
      </c>
      <c r="I48" s="33">
        <v>1053.2</v>
      </c>
      <c r="J48" s="33">
        <v>1053.2</v>
      </c>
    </row>
    <row r="49" spans="1:10">
      <c r="A49" s="27"/>
      <c r="B49" s="28" t="s">
        <v>229</v>
      </c>
      <c r="C49" s="29">
        <v>902</v>
      </c>
      <c r="D49" s="30">
        <v>1</v>
      </c>
      <c r="E49" s="30">
        <v>4</v>
      </c>
      <c r="F49" s="31" t="s">
        <v>230</v>
      </c>
      <c r="G49" s="32"/>
      <c r="H49" s="33">
        <f>H50</f>
        <v>5095.2000000000007</v>
      </c>
      <c r="I49" s="33">
        <f>I50</f>
        <v>5354.4000000000005</v>
      </c>
      <c r="J49" s="33">
        <f>J50</f>
        <v>5354.4000000000005</v>
      </c>
    </row>
    <row r="50" spans="1:10" ht="47.25">
      <c r="A50" s="27"/>
      <c r="B50" s="28" t="s">
        <v>231</v>
      </c>
      <c r="C50" s="29">
        <v>902</v>
      </c>
      <c r="D50" s="30">
        <v>1</v>
      </c>
      <c r="E50" s="30">
        <v>4</v>
      </c>
      <c r="F50" s="31" t="s">
        <v>232</v>
      </c>
      <c r="G50" s="32"/>
      <c r="H50" s="33">
        <f>H51+H52</f>
        <v>5095.2000000000007</v>
      </c>
      <c r="I50" s="33">
        <f>I51+I52</f>
        <v>5354.4000000000005</v>
      </c>
      <c r="J50" s="33">
        <f>J51+J52</f>
        <v>5354.4000000000005</v>
      </c>
    </row>
    <row r="51" spans="1:10" ht="47.25">
      <c r="A51" s="27"/>
      <c r="B51" s="28" t="s">
        <v>113</v>
      </c>
      <c r="C51" s="29">
        <v>902</v>
      </c>
      <c r="D51" s="30">
        <v>1</v>
      </c>
      <c r="E51" s="30">
        <v>4</v>
      </c>
      <c r="F51" s="31" t="s">
        <v>232</v>
      </c>
      <c r="G51" s="32">
        <v>100</v>
      </c>
      <c r="H51" s="33">
        <v>4771.1000000000004</v>
      </c>
      <c r="I51" s="33">
        <v>5030.3</v>
      </c>
      <c r="J51" s="33">
        <v>5030.3</v>
      </c>
    </row>
    <row r="52" spans="1:10" ht="31.5">
      <c r="A52" s="27"/>
      <c r="B52" s="28" t="s">
        <v>101</v>
      </c>
      <c r="C52" s="29">
        <v>902</v>
      </c>
      <c r="D52" s="30">
        <v>1</v>
      </c>
      <c r="E52" s="30">
        <v>4</v>
      </c>
      <c r="F52" s="31" t="s">
        <v>232</v>
      </c>
      <c r="G52" s="32">
        <v>200</v>
      </c>
      <c r="H52" s="33">
        <v>324.10000000000002</v>
      </c>
      <c r="I52" s="33">
        <v>324.10000000000002</v>
      </c>
      <c r="J52" s="33">
        <v>324.10000000000002</v>
      </c>
    </row>
    <row r="53" spans="1:10">
      <c r="A53" s="27"/>
      <c r="B53" s="28" t="s">
        <v>252</v>
      </c>
      <c r="C53" s="29">
        <v>902</v>
      </c>
      <c r="D53" s="30">
        <v>1</v>
      </c>
      <c r="E53" s="30">
        <v>4</v>
      </c>
      <c r="F53" s="31" t="s">
        <v>253</v>
      </c>
      <c r="G53" s="32"/>
      <c r="H53" s="33">
        <f>H54</f>
        <v>2188.8000000000002</v>
      </c>
      <c r="I53" s="33">
        <f t="shared" ref="I53:J54" si="7">I54</f>
        <v>2294.3000000000002</v>
      </c>
      <c r="J53" s="33">
        <f t="shared" si="7"/>
        <v>2294.3000000000002</v>
      </c>
    </row>
    <row r="54" spans="1:10">
      <c r="A54" s="27"/>
      <c r="B54" s="28" t="s">
        <v>282</v>
      </c>
      <c r="C54" s="29">
        <v>902</v>
      </c>
      <c r="D54" s="30">
        <v>1</v>
      </c>
      <c r="E54" s="30">
        <v>4</v>
      </c>
      <c r="F54" s="31" t="s">
        <v>283</v>
      </c>
      <c r="G54" s="32"/>
      <c r="H54" s="33">
        <f>H55</f>
        <v>2188.8000000000002</v>
      </c>
      <c r="I54" s="33">
        <f t="shared" si="7"/>
        <v>2294.3000000000002</v>
      </c>
      <c r="J54" s="33">
        <f t="shared" si="7"/>
        <v>2294.3000000000002</v>
      </c>
    </row>
    <row r="55" spans="1:10" ht="31.5">
      <c r="A55" s="27"/>
      <c r="B55" s="28" t="s">
        <v>854</v>
      </c>
      <c r="C55" s="29">
        <v>902</v>
      </c>
      <c r="D55" s="30">
        <v>1</v>
      </c>
      <c r="E55" s="30">
        <v>4</v>
      </c>
      <c r="F55" s="31" t="s">
        <v>285</v>
      </c>
      <c r="G55" s="32"/>
      <c r="H55" s="33">
        <f>H56+H59</f>
        <v>2188.8000000000002</v>
      </c>
      <c r="I55" s="33">
        <f t="shared" ref="I55:J55" si="8">I56+I59</f>
        <v>2294.3000000000002</v>
      </c>
      <c r="J55" s="33">
        <f t="shared" si="8"/>
        <v>2294.3000000000002</v>
      </c>
    </row>
    <row r="56" spans="1:10" ht="126">
      <c r="A56" s="27"/>
      <c r="B56" s="28" t="s">
        <v>293</v>
      </c>
      <c r="C56" s="29">
        <v>902</v>
      </c>
      <c r="D56" s="30">
        <v>1</v>
      </c>
      <c r="E56" s="30">
        <v>4</v>
      </c>
      <c r="F56" s="31" t="s">
        <v>294</v>
      </c>
      <c r="G56" s="32"/>
      <c r="H56" s="33">
        <f>H57+H58</f>
        <v>1255.4000000000001</v>
      </c>
      <c r="I56" s="33">
        <f>I57+I58</f>
        <v>1314.6000000000001</v>
      </c>
      <c r="J56" s="33">
        <f>J57+J58</f>
        <v>1314.6000000000001</v>
      </c>
    </row>
    <row r="57" spans="1:10" ht="47.25">
      <c r="A57" s="27"/>
      <c r="B57" s="28" t="s">
        <v>113</v>
      </c>
      <c r="C57" s="29">
        <v>902</v>
      </c>
      <c r="D57" s="30">
        <v>1</v>
      </c>
      <c r="E57" s="30">
        <v>4</v>
      </c>
      <c r="F57" s="31" t="s">
        <v>294</v>
      </c>
      <c r="G57" s="32">
        <v>100</v>
      </c>
      <c r="H57" s="33">
        <v>1224.2</v>
      </c>
      <c r="I57" s="33">
        <v>1283.4000000000001</v>
      </c>
      <c r="J57" s="33">
        <v>1283.4000000000001</v>
      </c>
    </row>
    <row r="58" spans="1:10" ht="31.5">
      <c r="A58" s="27"/>
      <c r="B58" s="28" t="s">
        <v>101</v>
      </c>
      <c r="C58" s="29">
        <v>902</v>
      </c>
      <c r="D58" s="30">
        <v>1</v>
      </c>
      <c r="E58" s="30">
        <v>4</v>
      </c>
      <c r="F58" s="31" t="s">
        <v>294</v>
      </c>
      <c r="G58" s="32">
        <v>200</v>
      </c>
      <c r="H58" s="33">
        <v>31.2</v>
      </c>
      <c r="I58" s="33">
        <v>31.2</v>
      </c>
      <c r="J58" s="33">
        <v>31.2</v>
      </c>
    </row>
    <row r="59" spans="1:10" ht="110.25">
      <c r="A59" s="27"/>
      <c r="B59" s="28" t="s">
        <v>928</v>
      </c>
      <c r="C59" s="29">
        <v>902</v>
      </c>
      <c r="D59" s="30">
        <v>1</v>
      </c>
      <c r="E59" s="30">
        <v>4</v>
      </c>
      <c r="F59" s="31" t="s">
        <v>927</v>
      </c>
      <c r="G59" s="32"/>
      <c r="H59" s="33">
        <f>H60+H61</f>
        <v>933.4</v>
      </c>
      <c r="I59" s="33">
        <f>I60+I61</f>
        <v>979.7</v>
      </c>
      <c r="J59" s="33">
        <f>J60+J61</f>
        <v>979.7</v>
      </c>
    </row>
    <row r="60" spans="1:10" ht="47.25" collapsed="1">
      <c r="A60" s="27"/>
      <c r="B60" s="28" t="s">
        <v>113</v>
      </c>
      <c r="C60" s="29">
        <v>902</v>
      </c>
      <c r="D60" s="30">
        <v>1</v>
      </c>
      <c r="E60" s="30">
        <v>4</v>
      </c>
      <c r="F60" s="31" t="s">
        <v>927</v>
      </c>
      <c r="G60" s="32">
        <v>100</v>
      </c>
      <c r="H60" s="33">
        <v>933.4</v>
      </c>
      <c r="I60" s="33">
        <v>979.7</v>
      </c>
      <c r="J60" s="33">
        <v>979.7</v>
      </c>
    </row>
    <row r="61" spans="1:10" ht="47.25" outlineLevel="1">
      <c r="A61" s="27"/>
      <c r="B61" s="28" t="s">
        <v>939</v>
      </c>
      <c r="C61" s="29">
        <v>902</v>
      </c>
      <c r="D61" s="30">
        <v>1</v>
      </c>
      <c r="E61" s="30">
        <v>4</v>
      </c>
      <c r="F61" s="31" t="s">
        <v>305</v>
      </c>
      <c r="G61" s="32"/>
      <c r="H61" s="33">
        <f t="shared" ref="H61:J64" si="9">H62</f>
        <v>0</v>
      </c>
      <c r="I61" s="33">
        <f t="shared" si="9"/>
        <v>0</v>
      </c>
      <c r="J61" s="33">
        <f t="shared" si="9"/>
        <v>0</v>
      </c>
    </row>
    <row r="62" spans="1:10" ht="47.25" outlineLevel="1">
      <c r="A62" s="27"/>
      <c r="B62" s="28" t="s">
        <v>940</v>
      </c>
      <c r="C62" s="29">
        <v>902</v>
      </c>
      <c r="D62" s="30">
        <v>1</v>
      </c>
      <c r="E62" s="30">
        <v>4</v>
      </c>
      <c r="F62" s="31" t="s">
        <v>306</v>
      </c>
      <c r="G62" s="32"/>
      <c r="H62" s="33">
        <f t="shared" si="9"/>
        <v>0</v>
      </c>
      <c r="I62" s="33">
        <f t="shared" si="9"/>
        <v>0</v>
      </c>
      <c r="J62" s="33">
        <f t="shared" si="9"/>
        <v>0</v>
      </c>
    </row>
    <row r="63" spans="1:10" ht="47.25" outlineLevel="1">
      <c r="A63" s="27"/>
      <c r="B63" s="28" t="s">
        <v>855</v>
      </c>
      <c r="C63" s="29">
        <v>902</v>
      </c>
      <c r="D63" s="30">
        <v>1</v>
      </c>
      <c r="E63" s="30">
        <v>4</v>
      </c>
      <c r="F63" s="31" t="s">
        <v>308</v>
      </c>
      <c r="G63" s="32"/>
      <c r="H63" s="33">
        <f t="shared" si="9"/>
        <v>0</v>
      </c>
      <c r="I63" s="33">
        <f t="shared" si="9"/>
        <v>0</v>
      </c>
      <c r="J63" s="33">
        <f t="shared" si="9"/>
        <v>0</v>
      </c>
    </row>
    <row r="64" spans="1:10" outlineLevel="1">
      <c r="A64" s="27"/>
      <c r="B64" s="28" t="s">
        <v>309</v>
      </c>
      <c r="C64" s="29">
        <v>902</v>
      </c>
      <c r="D64" s="30">
        <v>1</v>
      </c>
      <c r="E64" s="30">
        <v>4</v>
      </c>
      <c r="F64" s="31" t="s">
        <v>310</v>
      </c>
      <c r="G64" s="32"/>
      <c r="H64" s="33">
        <f t="shared" si="9"/>
        <v>0</v>
      </c>
      <c r="I64" s="33">
        <f t="shared" si="9"/>
        <v>0</v>
      </c>
      <c r="J64" s="33">
        <f t="shared" si="9"/>
        <v>0</v>
      </c>
    </row>
    <row r="65" spans="1:81" ht="31.5" outlineLevel="1">
      <c r="A65" s="27"/>
      <c r="B65" s="28" t="s">
        <v>101</v>
      </c>
      <c r="C65" s="29">
        <v>902</v>
      </c>
      <c r="D65" s="30">
        <v>1</v>
      </c>
      <c r="E65" s="30">
        <v>4</v>
      </c>
      <c r="F65" s="31" t="s">
        <v>310</v>
      </c>
      <c r="G65" s="32">
        <v>200</v>
      </c>
      <c r="H65" s="33">
        <v>0</v>
      </c>
      <c r="I65" s="33">
        <v>0</v>
      </c>
      <c r="J65" s="33">
        <v>0</v>
      </c>
    </row>
    <row r="66" spans="1:81">
      <c r="A66" s="27"/>
      <c r="B66" s="28" t="s">
        <v>583</v>
      </c>
      <c r="C66" s="29">
        <v>902</v>
      </c>
      <c r="D66" s="30">
        <v>1</v>
      </c>
      <c r="E66" s="30">
        <v>4</v>
      </c>
      <c r="F66" s="31" t="s">
        <v>584</v>
      </c>
      <c r="G66" s="32"/>
      <c r="H66" s="33">
        <f>H67</f>
        <v>1860.8</v>
      </c>
      <c r="I66" s="33">
        <f t="shared" ref="I66:J68" si="10">I67</f>
        <v>1953.3999999999999</v>
      </c>
      <c r="J66" s="33">
        <f t="shared" si="10"/>
        <v>1953.3999999999999</v>
      </c>
    </row>
    <row r="67" spans="1:81">
      <c r="A67" s="27"/>
      <c r="B67" s="28" t="s">
        <v>597</v>
      </c>
      <c r="C67" s="29">
        <v>902</v>
      </c>
      <c r="D67" s="30">
        <v>1</v>
      </c>
      <c r="E67" s="30">
        <v>4</v>
      </c>
      <c r="F67" s="31" t="s">
        <v>598</v>
      </c>
      <c r="G67" s="32"/>
      <c r="H67" s="33">
        <f>H68</f>
        <v>1860.8</v>
      </c>
      <c r="I67" s="33">
        <f t="shared" si="10"/>
        <v>1953.3999999999999</v>
      </c>
      <c r="J67" s="33">
        <f t="shared" si="10"/>
        <v>1953.3999999999999</v>
      </c>
    </row>
    <row r="68" spans="1:81" ht="31.5">
      <c r="A68" s="27"/>
      <c r="B68" s="28" t="s">
        <v>599</v>
      </c>
      <c r="C68" s="29">
        <v>902</v>
      </c>
      <c r="D68" s="30">
        <v>1</v>
      </c>
      <c r="E68" s="30">
        <v>4</v>
      </c>
      <c r="F68" s="31" t="s">
        <v>600</v>
      </c>
      <c r="G68" s="32"/>
      <c r="H68" s="33">
        <f>H69</f>
        <v>1860.8</v>
      </c>
      <c r="I68" s="33">
        <f t="shared" si="10"/>
        <v>1953.3999999999999</v>
      </c>
      <c r="J68" s="33">
        <f t="shared" si="10"/>
        <v>1953.3999999999999</v>
      </c>
    </row>
    <row r="69" spans="1:81" ht="31.5">
      <c r="A69" s="27"/>
      <c r="B69" s="28" t="s">
        <v>589</v>
      </c>
      <c r="C69" s="29">
        <v>902</v>
      </c>
      <c r="D69" s="30">
        <v>1</v>
      </c>
      <c r="E69" s="30">
        <v>4</v>
      </c>
      <c r="F69" s="31" t="s">
        <v>601</v>
      </c>
      <c r="G69" s="32"/>
      <c r="H69" s="33">
        <f>H70+H71</f>
        <v>1860.8</v>
      </c>
      <c r="I69" s="33">
        <f>I70+I71</f>
        <v>1953.3999999999999</v>
      </c>
      <c r="J69" s="33">
        <f>J70+J71</f>
        <v>1953.3999999999999</v>
      </c>
    </row>
    <row r="70" spans="1:81" ht="47.25">
      <c r="A70" s="27"/>
      <c r="B70" s="28" t="s">
        <v>113</v>
      </c>
      <c r="C70" s="29">
        <v>902</v>
      </c>
      <c r="D70" s="30">
        <v>1</v>
      </c>
      <c r="E70" s="30">
        <v>4</v>
      </c>
      <c r="F70" s="31" t="s">
        <v>601</v>
      </c>
      <c r="G70" s="32">
        <v>100</v>
      </c>
      <c r="H70" s="33">
        <v>1827.7</v>
      </c>
      <c r="I70" s="33">
        <v>1920.3</v>
      </c>
      <c r="J70" s="33">
        <v>1920.3</v>
      </c>
      <c r="K70" s="41"/>
      <c r="L70" s="42"/>
      <c r="M70" s="43"/>
    </row>
    <row r="71" spans="1:81" ht="31.5">
      <c r="A71" s="27"/>
      <c r="B71" s="28" t="s">
        <v>101</v>
      </c>
      <c r="C71" s="29">
        <v>902</v>
      </c>
      <c r="D71" s="30">
        <v>1</v>
      </c>
      <c r="E71" s="30">
        <v>4</v>
      </c>
      <c r="F71" s="31" t="s">
        <v>601</v>
      </c>
      <c r="G71" s="32">
        <v>200</v>
      </c>
      <c r="H71" s="33">
        <v>33.1</v>
      </c>
      <c r="I71" s="33">
        <v>33.1</v>
      </c>
      <c r="J71" s="33">
        <v>33.1</v>
      </c>
    </row>
    <row r="72" spans="1:81">
      <c r="A72" s="27"/>
      <c r="B72" s="28" t="s">
        <v>729</v>
      </c>
      <c r="C72" s="29">
        <v>902</v>
      </c>
      <c r="D72" s="30">
        <v>1</v>
      </c>
      <c r="E72" s="30">
        <v>4</v>
      </c>
      <c r="F72" s="31" t="s">
        <v>730</v>
      </c>
      <c r="G72" s="32"/>
      <c r="H72" s="33">
        <f>H73+H81</f>
        <v>123570.09999999999</v>
      </c>
      <c r="I72" s="33">
        <f>I73+I81</f>
        <v>123896.99999999999</v>
      </c>
      <c r="J72" s="33">
        <f>J73+J81</f>
        <v>126188.9</v>
      </c>
    </row>
    <row r="73" spans="1:81">
      <c r="A73" s="27"/>
      <c r="B73" s="28" t="s">
        <v>731</v>
      </c>
      <c r="C73" s="29">
        <v>902</v>
      </c>
      <c r="D73" s="30">
        <v>1</v>
      </c>
      <c r="E73" s="30">
        <v>4</v>
      </c>
      <c r="F73" s="31" t="s">
        <v>732</v>
      </c>
      <c r="G73" s="32"/>
      <c r="H73" s="33">
        <f>H74+H79</f>
        <v>122636.7</v>
      </c>
      <c r="I73" s="33">
        <f t="shared" ref="I73:J73" si="11">I74+I79</f>
        <v>122917.29999999999</v>
      </c>
      <c r="J73" s="33">
        <f t="shared" si="11"/>
        <v>125209.2</v>
      </c>
    </row>
    <row r="74" spans="1:81">
      <c r="A74" s="27"/>
      <c r="B74" s="28" t="s">
        <v>200</v>
      </c>
      <c r="C74" s="29">
        <v>902</v>
      </c>
      <c r="D74" s="30">
        <v>1</v>
      </c>
      <c r="E74" s="30">
        <v>4</v>
      </c>
      <c r="F74" s="31" t="s">
        <v>733</v>
      </c>
      <c r="G74" s="32"/>
      <c r="H74" s="33">
        <f>H75+H76+H78+H77</f>
        <v>122636.7</v>
      </c>
      <c r="I74" s="33">
        <f t="shared" ref="I74:J74" si="12">I75+I76+I78+I77</f>
        <v>122917.29999999999</v>
      </c>
      <c r="J74" s="33">
        <f t="shared" si="12"/>
        <v>125209.2</v>
      </c>
    </row>
    <row r="75" spans="1:81" ht="47.25">
      <c r="A75" s="27"/>
      <c r="B75" s="28" t="s">
        <v>113</v>
      </c>
      <c r="C75" s="29">
        <v>902</v>
      </c>
      <c r="D75" s="30">
        <v>1</v>
      </c>
      <c r="E75" s="30">
        <v>4</v>
      </c>
      <c r="F75" s="31" t="s">
        <v>733</v>
      </c>
      <c r="G75" s="32">
        <v>100</v>
      </c>
      <c r="H75" s="33">
        <v>99577.3</v>
      </c>
      <c r="I75" s="33">
        <v>99577.3</v>
      </c>
      <c r="J75" s="33">
        <v>99577.3</v>
      </c>
    </row>
    <row r="76" spans="1:81" s="2" customFormat="1" ht="31.5" collapsed="1">
      <c r="A76" s="27"/>
      <c r="B76" s="28" t="s">
        <v>101</v>
      </c>
      <c r="C76" s="29">
        <v>902</v>
      </c>
      <c r="D76" s="30">
        <v>1</v>
      </c>
      <c r="E76" s="30">
        <v>4</v>
      </c>
      <c r="F76" s="31" t="s">
        <v>733</v>
      </c>
      <c r="G76" s="32">
        <v>200</v>
      </c>
      <c r="H76" s="33">
        <v>22183.5</v>
      </c>
      <c r="I76" s="33">
        <v>22464.1</v>
      </c>
      <c r="J76" s="33">
        <v>24756</v>
      </c>
      <c r="K76" s="8"/>
      <c r="L76" s="8"/>
    </row>
    <row r="77" spans="1:81" ht="31.5" outlineLevel="1">
      <c r="A77" s="27"/>
      <c r="B77" s="28" t="s">
        <v>130</v>
      </c>
      <c r="C77" s="29">
        <v>902</v>
      </c>
      <c r="D77" s="30">
        <v>1</v>
      </c>
      <c r="E77" s="30">
        <v>4</v>
      </c>
      <c r="F77" s="31" t="s">
        <v>733</v>
      </c>
      <c r="G77" s="32">
        <v>400</v>
      </c>
      <c r="H77" s="33">
        <v>0</v>
      </c>
      <c r="I77" s="33">
        <v>0</v>
      </c>
      <c r="J77" s="33">
        <v>0</v>
      </c>
    </row>
    <row r="78" spans="1:81" collapsed="1">
      <c r="A78" s="27"/>
      <c r="B78" s="28" t="s">
        <v>191</v>
      </c>
      <c r="C78" s="29">
        <v>902</v>
      </c>
      <c r="D78" s="30">
        <v>1</v>
      </c>
      <c r="E78" s="30">
        <v>4</v>
      </c>
      <c r="F78" s="31" t="s">
        <v>733</v>
      </c>
      <c r="G78" s="32">
        <v>800</v>
      </c>
      <c r="H78" s="33">
        <v>875.9</v>
      </c>
      <c r="I78" s="33">
        <v>875.9</v>
      </c>
      <c r="J78" s="33">
        <v>875.9</v>
      </c>
    </row>
    <row r="79" spans="1:81" s="1" customFormat="1" ht="94.5" outlineLevel="1">
      <c r="A79" s="27"/>
      <c r="B79" s="28" t="s">
        <v>202</v>
      </c>
      <c r="C79" s="29">
        <v>902</v>
      </c>
      <c r="D79" s="30">
        <v>1</v>
      </c>
      <c r="E79" s="30">
        <v>4</v>
      </c>
      <c r="F79" s="31" t="s">
        <v>735</v>
      </c>
      <c r="G79" s="32"/>
      <c r="H79" s="33">
        <f>H80</f>
        <v>0</v>
      </c>
      <c r="I79" s="33">
        <f t="shared" ref="I79:J79" si="13">I80</f>
        <v>0</v>
      </c>
      <c r="J79" s="33">
        <f t="shared" si="13"/>
        <v>0</v>
      </c>
      <c r="K79" s="8"/>
      <c r="L79" s="9"/>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row>
    <row r="80" spans="1:81" s="1" customFormat="1" ht="47.25" outlineLevel="1">
      <c r="A80" s="27"/>
      <c r="B80" s="28" t="s">
        <v>113</v>
      </c>
      <c r="C80" s="29">
        <v>902</v>
      </c>
      <c r="D80" s="30">
        <v>1</v>
      </c>
      <c r="E80" s="30">
        <v>4</v>
      </c>
      <c r="F80" s="31" t="s">
        <v>735</v>
      </c>
      <c r="G80" s="32">
        <v>100</v>
      </c>
      <c r="H80" s="33">
        <v>0</v>
      </c>
      <c r="I80" s="33">
        <v>0</v>
      </c>
      <c r="J80" s="33">
        <v>0</v>
      </c>
      <c r="K80" s="8"/>
      <c r="L80" s="9"/>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row>
    <row r="81" spans="1:10" ht="31.5">
      <c r="A81" s="27"/>
      <c r="B81" s="28" t="s">
        <v>599</v>
      </c>
      <c r="C81" s="29">
        <v>902</v>
      </c>
      <c r="D81" s="30">
        <v>1</v>
      </c>
      <c r="E81" s="30">
        <v>4</v>
      </c>
      <c r="F81" s="31" t="s">
        <v>736</v>
      </c>
      <c r="G81" s="32"/>
      <c r="H81" s="33">
        <f>H82</f>
        <v>933.4</v>
      </c>
      <c r="I81" s="33">
        <f>I82</f>
        <v>979.7</v>
      </c>
      <c r="J81" s="33">
        <f>J82</f>
        <v>979.7</v>
      </c>
    </row>
    <row r="82" spans="1:10" ht="94.5">
      <c r="A82" s="27"/>
      <c r="B82" s="28" t="s">
        <v>739</v>
      </c>
      <c r="C82" s="29">
        <v>902</v>
      </c>
      <c r="D82" s="30">
        <v>1</v>
      </c>
      <c r="E82" s="30">
        <v>4</v>
      </c>
      <c r="F82" s="31" t="s">
        <v>740</v>
      </c>
      <c r="G82" s="32"/>
      <c r="H82" s="33">
        <f>H83+H84</f>
        <v>933.4</v>
      </c>
      <c r="I82" s="33">
        <f>I83+I84</f>
        <v>979.7</v>
      </c>
      <c r="J82" s="33">
        <f>J83+J84</f>
        <v>979.7</v>
      </c>
    </row>
    <row r="83" spans="1:10" ht="47.25" collapsed="1">
      <c r="A83" s="27"/>
      <c r="B83" s="28" t="s">
        <v>113</v>
      </c>
      <c r="C83" s="29">
        <v>902</v>
      </c>
      <c r="D83" s="30">
        <v>1</v>
      </c>
      <c r="E83" s="30">
        <v>4</v>
      </c>
      <c r="F83" s="31" t="s">
        <v>740</v>
      </c>
      <c r="G83" s="32">
        <v>100</v>
      </c>
      <c r="H83" s="33">
        <v>933.4</v>
      </c>
      <c r="I83" s="33">
        <v>979.7</v>
      </c>
      <c r="J83" s="33">
        <v>979.7</v>
      </c>
    </row>
    <row r="84" spans="1:10" ht="31.5" outlineLevel="1">
      <c r="A84" s="27"/>
      <c r="B84" s="28" t="s">
        <v>101</v>
      </c>
      <c r="C84" s="29">
        <v>902</v>
      </c>
      <c r="D84" s="30">
        <v>1</v>
      </c>
      <c r="E84" s="30">
        <v>4</v>
      </c>
      <c r="F84" s="31" t="s">
        <v>740</v>
      </c>
      <c r="G84" s="32">
        <v>200</v>
      </c>
      <c r="H84" s="33">
        <v>0</v>
      </c>
      <c r="I84" s="33">
        <v>0</v>
      </c>
      <c r="J84" s="33">
        <v>0</v>
      </c>
    </row>
    <row r="85" spans="1:10">
      <c r="A85" s="27"/>
      <c r="B85" s="28" t="s">
        <v>18</v>
      </c>
      <c r="C85" s="29">
        <v>902</v>
      </c>
      <c r="D85" s="30">
        <v>1</v>
      </c>
      <c r="E85" s="30">
        <v>5</v>
      </c>
      <c r="F85" s="31"/>
      <c r="G85" s="32"/>
      <c r="H85" s="33">
        <f>H86</f>
        <v>7.8</v>
      </c>
      <c r="I85" s="33">
        <f t="shared" ref="I85:J88" si="14">I86</f>
        <v>155.80000000000001</v>
      </c>
      <c r="J85" s="33">
        <f t="shared" si="14"/>
        <v>12.2</v>
      </c>
    </row>
    <row r="86" spans="1:10">
      <c r="A86" s="27"/>
      <c r="B86" s="28" t="s">
        <v>856</v>
      </c>
      <c r="C86" s="29">
        <v>902</v>
      </c>
      <c r="D86" s="30">
        <v>1</v>
      </c>
      <c r="E86" s="30">
        <v>5</v>
      </c>
      <c r="F86" s="31" t="s">
        <v>730</v>
      </c>
      <c r="G86" s="32"/>
      <c r="H86" s="33">
        <f>H87</f>
        <v>7.8</v>
      </c>
      <c r="I86" s="33">
        <f t="shared" si="14"/>
        <v>155.80000000000001</v>
      </c>
      <c r="J86" s="33">
        <f t="shared" si="14"/>
        <v>12.2</v>
      </c>
    </row>
    <row r="87" spans="1:10" ht="31.5">
      <c r="A87" s="27"/>
      <c r="B87" s="28" t="s">
        <v>599</v>
      </c>
      <c r="C87" s="29">
        <v>902</v>
      </c>
      <c r="D87" s="30">
        <v>1</v>
      </c>
      <c r="E87" s="30">
        <v>5</v>
      </c>
      <c r="F87" s="31" t="s">
        <v>736</v>
      </c>
      <c r="G87" s="32"/>
      <c r="H87" s="33">
        <f>H88</f>
        <v>7.8</v>
      </c>
      <c r="I87" s="33">
        <f t="shared" si="14"/>
        <v>155.80000000000001</v>
      </c>
      <c r="J87" s="33">
        <f t="shared" si="14"/>
        <v>12.2</v>
      </c>
    </row>
    <row r="88" spans="1:10" ht="47.25">
      <c r="A88" s="27"/>
      <c r="B88" s="28" t="s">
        <v>737</v>
      </c>
      <c r="C88" s="29">
        <v>902</v>
      </c>
      <c r="D88" s="30">
        <v>1</v>
      </c>
      <c r="E88" s="30">
        <v>5</v>
      </c>
      <c r="F88" s="31" t="s">
        <v>738</v>
      </c>
      <c r="G88" s="32"/>
      <c r="H88" s="33">
        <f>H89</f>
        <v>7.8</v>
      </c>
      <c r="I88" s="33">
        <f t="shared" si="14"/>
        <v>155.80000000000001</v>
      </c>
      <c r="J88" s="33">
        <f t="shared" si="14"/>
        <v>12.2</v>
      </c>
    </row>
    <row r="89" spans="1:10" ht="31.5" collapsed="1">
      <c r="A89" s="27"/>
      <c r="B89" s="28" t="s">
        <v>101</v>
      </c>
      <c r="C89" s="29">
        <v>902</v>
      </c>
      <c r="D89" s="30">
        <v>1</v>
      </c>
      <c r="E89" s="30">
        <v>5</v>
      </c>
      <c r="F89" s="31" t="s">
        <v>738</v>
      </c>
      <c r="G89" s="32">
        <v>200</v>
      </c>
      <c r="H89" s="33">
        <v>7.8</v>
      </c>
      <c r="I89" s="33">
        <v>155.80000000000001</v>
      </c>
      <c r="J89" s="33">
        <v>12.2</v>
      </c>
    </row>
    <row r="90" spans="1:10" outlineLevel="1">
      <c r="A90" s="27"/>
      <c r="B90" s="28" t="s">
        <v>20</v>
      </c>
      <c r="C90" s="29">
        <v>902</v>
      </c>
      <c r="D90" s="30">
        <v>1</v>
      </c>
      <c r="E90" s="30">
        <v>7</v>
      </c>
      <c r="F90" s="31"/>
      <c r="G90" s="32"/>
      <c r="H90" s="33">
        <f>H91</f>
        <v>0</v>
      </c>
      <c r="I90" s="33">
        <f t="shared" ref="I90:J92" si="15">I91</f>
        <v>0</v>
      </c>
      <c r="J90" s="33">
        <f t="shared" si="15"/>
        <v>0</v>
      </c>
    </row>
    <row r="91" spans="1:10" outlineLevel="1">
      <c r="A91" s="27"/>
      <c r="B91" s="28" t="s">
        <v>729</v>
      </c>
      <c r="C91" s="29">
        <v>902</v>
      </c>
      <c r="D91" s="30">
        <v>1</v>
      </c>
      <c r="E91" s="30">
        <v>7</v>
      </c>
      <c r="F91" s="31" t="s">
        <v>730</v>
      </c>
      <c r="G91" s="32"/>
      <c r="H91" s="33">
        <f>H92</f>
        <v>0</v>
      </c>
      <c r="I91" s="33">
        <f t="shared" si="15"/>
        <v>0</v>
      </c>
      <c r="J91" s="33">
        <f t="shared" si="15"/>
        <v>0</v>
      </c>
    </row>
    <row r="92" spans="1:10" outlineLevel="1">
      <c r="A92" s="27"/>
      <c r="B92" s="28" t="s">
        <v>20</v>
      </c>
      <c r="C92" s="29">
        <v>902</v>
      </c>
      <c r="D92" s="30">
        <v>1</v>
      </c>
      <c r="E92" s="30">
        <v>7</v>
      </c>
      <c r="F92" s="31" t="s">
        <v>753</v>
      </c>
      <c r="G92" s="32"/>
      <c r="H92" s="33">
        <f>H93</f>
        <v>0</v>
      </c>
      <c r="I92" s="33">
        <f t="shared" si="15"/>
        <v>0</v>
      </c>
      <c r="J92" s="33">
        <f t="shared" si="15"/>
        <v>0</v>
      </c>
    </row>
    <row r="93" spans="1:10" outlineLevel="1">
      <c r="A93" s="27"/>
      <c r="B93" s="28" t="s">
        <v>754</v>
      </c>
      <c r="C93" s="29">
        <v>902</v>
      </c>
      <c r="D93" s="30">
        <v>1</v>
      </c>
      <c r="E93" s="30">
        <v>7</v>
      </c>
      <c r="F93" s="31" t="s">
        <v>755</v>
      </c>
      <c r="G93" s="32"/>
      <c r="H93" s="33">
        <f>H94+H95</f>
        <v>0</v>
      </c>
      <c r="I93" s="33">
        <f>I94+I95</f>
        <v>0</v>
      </c>
      <c r="J93" s="33">
        <f>J94+J95</f>
        <v>0</v>
      </c>
    </row>
    <row r="94" spans="1:10" ht="31.5" outlineLevel="1">
      <c r="A94" s="27"/>
      <c r="B94" s="28" t="s">
        <v>101</v>
      </c>
      <c r="C94" s="29">
        <v>902</v>
      </c>
      <c r="D94" s="30">
        <v>1</v>
      </c>
      <c r="E94" s="30">
        <v>7</v>
      </c>
      <c r="F94" s="31" t="s">
        <v>755</v>
      </c>
      <c r="G94" s="32">
        <v>200</v>
      </c>
      <c r="H94" s="33">
        <v>0</v>
      </c>
      <c r="I94" s="33">
        <v>0</v>
      </c>
      <c r="J94" s="33">
        <v>0</v>
      </c>
    </row>
    <row r="95" spans="1:10" outlineLevel="1">
      <c r="A95" s="27"/>
      <c r="B95" s="28" t="s">
        <v>191</v>
      </c>
      <c r="C95" s="29">
        <v>902</v>
      </c>
      <c r="D95" s="30">
        <v>1</v>
      </c>
      <c r="E95" s="30">
        <v>7</v>
      </c>
      <c r="F95" s="31" t="s">
        <v>755</v>
      </c>
      <c r="G95" s="32">
        <v>800</v>
      </c>
      <c r="H95" s="33">
        <v>0</v>
      </c>
      <c r="I95" s="33">
        <v>0</v>
      </c>
      <c r="J95" s="33">
        <v>0</v>
      </c>
    </row>
    <row r="96" spans="1:10">
      <c r="A96" s="27"/>
      <c r="B96" s="28" t="s">
        <v>21</v>
      </c>
      <c r="C96" s="29">
        <v>902</v>
      </c>
      <c r="D96" s="30">
        <v>1</v>
      </c>
      <c r="E96" s="30">
        <v>11</v>
      </c>
      <c r="F96" s="31"/>
      <c r="G96" s="32"/>
      <c r="H96" s="33">
        <f>H97</f>
        <v>14000</v>
      </c>
      <c r="I96" s="33">
        <f t="shared" ref="I96:J99" si="16">I97</f>
        <v>5000</v>
      </c>
      <c r="J96" s="33">
        <f t="shared" si="16"/>
        <v>5000</v>
      </c>
    </row>
    <row r="97" spans="1:13">
      <c r="A97" s="27"/>
      <c r="B97" s="28" t="s">
        <v>729</v>
      </c>
      <c r="C97" s="29">
        <v>902</v>
      </c>
      <c r="D97" s="30">
        <v>1</v>
      </c>
      <c r="E97" s="30">
        <v>11</v>
      </c>
      <c r="F97" s="31" t="s">
        <v>730</v>
      </c>
      <c r="G97" s="32"/>
      <c r="H97" s="33">
        <f>H98</f>
        <v>14000</v>
      </c>
      <c r="I97" s="33">
        <f t="shared" si="16"/>
        <v>5000</v>
      </c>
      <c r="J97" s="33">
        <f t="shared" si="16"/>
        <v>5000</v>
      </c>
    </row>
    <row r="98" spans="1:13">
      <c r="A98" s="27"/>
      <c r="B98" s="28" t="s">
        <v>741</v>
      </c>
      <c r="C98" s="29">
        <v>902</v>
      </c>
      <c r="D98" s="30">
        <v>1</v>
      </c>
      <c r="E98" s="30">
        <v>11</v>
      </c>
      <c r="F98" s="31" t="s">
        <v>742</v>
      </c>
      <c r="G98" s="32"/>
      <c r="H98" s="33">
        <f>H99</f>
        <v>14000</v>
      </c>
      <c r="I98" s="33">
        <f t="shared" si="16"/>
        <v>5000</v>
      </c>
      <c r="J98" s="33">
        <f t="shared" si="16"/>
        <v>5000</v>
      </c>
    </row>
    <row r="99" spans="1:13">
      <c r="A99" s="27"/>
      <c r="B99" s="28" t="s">
        <v>93</v>
      </c>
      <c r="C99" s="29">
        <v>902</v>
      </c>
      <c r="D99" s="30">
        <v>1</v>
      </c>
      <c r="E99" s="30">
        <v>11</v>
      </c>
      <c r="F99" s="31" t="s">
        <v>743</v>
      </c>
      <c r="G99" s="32"/>
      <c r="H99" s="33">
        <f>H100</f>
        <v>14000</v>
      </c>
      <c r="I99" s="33">
        <f t="shared" si="16"/>
        <v>5000</v>
      </c>
      <c r="J99" s="33">
        <f t="shared" si="16"/>
        <v>5000</v>
      </c>
    </row>
    <row r="100" spans="1:13" s="2" customFormat="1">
      <c r="A100" s="27"/>
      <c r="B100" s="28" t="s">
        <v>191</v>
      </c>
      <c r="C100" s="29">
        <v>902</v>
      </c>
      <c r="D100" s="30">
        <v>1</v>
      </c>
      <c r="E100" s="30">
        <v>11</v>
      </c>
      <c r="F100" s="31" t="s">
        <v>743</v>
      </c>
      <c r="G100" s="32">
        <v>800</v>
      </c>
      <c r="H100" s="33">
        <v>14000</v>
      </c>
      <c r="I100" s="33">
        <v>5000</v>
      </c>
      <c r="J100" s="33">
        <v>5000</v>
      </c>
      <c r="K100" s="44"/>
      <c r="L100" s="44"/>
      <c r="M100" s="44"/>
    </row>
    <row r="101" spans="1:13">
      <c r="A101" s="27"/>
      <c r="B101" s="28" t="s">
        <v>22</v>
      </c>
      <c r="C101" s="29">
        <v>902</v>
      </c>
      <c r="D101" s="30">
        <v>1</v>
      </c>
      <c r="E101" s="30">
        <v>13</v>
      </c>
      <c r="F101" s="31"/>
      <c r="G101" s="32"/>
      <c r="H101" s="33">
        <f>H102+H148+H119+H130+H158</f>
        <v>161638</v>
      </c>
      <c r="I101" s="33">
        <f>I102+I148+I119+I130+I158</f>
        <v>165161.5</v>
      </c>
      <c r="J101" s="33">
        <f>J102+J148+J119+J130+J158</f>
        <v>159782.1</v>
      </c>
    </row>
    <row r="102" spans="1:13" ht="31.5">
      <c r="A102" s="27"/>
      <c r="B102" s="28" t="s">
        <v>492</v>
      </c>
      <c r="C102" s="29">
        <v>902</v>
      </c>
      <c r="D102" s="30">
        <v>1</v>
      </c>
      <c r="E102" s="30">
        <v>13</v>
      </c>
      <c r="F102" s="31" t="s">
        <v>493</v>
      </c>
      <c r="G102" s="32"/>
      <c r="H102" s="33">
        <f>H103+H110+H115</f>
        <v>11615.4</v>
      </c>
      <c r="I102" s="33">
        <f t="shared" ref="I102:J102" si="17">I103+I110+I115</f>
        <v>12215.4</v>
      </c>
      <c r="J102" s="33">
        <f t="shared" si="17"/>
        <v>12215.4</v>
      </c>
    </row>
    <row r="103" spans="1:13" ht="31.5">
      <c r="A103" s="27"/>
      <c r="B103" s="28" t="s">
        <v>494</v>
      </c>
      <c r="C103" s="29">
        <v>902</v>
      </c>
      <c r="D103" s="30">
        <v>1</v>
      </c>
      <c r="E103" s="30">
        <v>13</v>
      </c>
      <c r="F103" s="31" t="s">
        <v>495</v>
      </c>
      <c r="G103" s="32"/>
      <c r="H103" s="33">
        <f>H104</f>
        <v>11265.4</v>
      </c>
      <c r="I103" s="33">
        <f>I104</f>
        <v>11865.4</v>
      </c>
      <c r="J103" s="33">
        <f>J104</f>
        <v>11865.4</v>
      </c>
    </row>
    <row r="104" spans="1:13" ht="31.5">
      <c r="A104" s="27"/>
      <c r="B104" s="28" t="s">
        <v>496</v>
      </c>
      <c r="C104" s="29">
        <v>902</v>
      </c>
      <c r="D104" s="30">
        <v>1</v>
      </c>
      <c r="E104" s="30">
        <v>13</v>
      </c>
      <c r="F104" s="31" t="s">
        <v>497</v>
      </c>
      <c r="G104" s="32"/>
      <c r="H104" s="33">
        <f>H105+H108</f>
        <v>11265.4</v>
      </c>
      <c r="I104" s="33">
        <f t="shared" ref="I104:J104" si="18">I105+I108</f>
        <v>11865.4</v>
      </c>
      <c r="J104" s="33">
        <f t="shared" si="18"/>
        <v>11865.4</v>
      </c>
    </row>
    <row r="105" spans="1:13" ht="47.25">
      <c r="A105" s="27"/>
      <c r="B105" s="28" t="s">
        <v>498</v>
      </c>
      <c r="C105" s="29">
        <v>902</v>
      </c>
      <c r="D105" s="30">
        <v>1</v>
      </c>
      <c r="E105" s="30">
        <v>13</v>
      </c>
      <c r="F105" s="31" t="s">
        <v>499</v>
      </c>
      <c r="G105" s="32"/>
      <c r="H105" s="33">
        <f>H106+H107</f>
        <v>515.4</v>
      </c>
      <c r="I105" s="33">
        <f>I106+I107</f>
        <v>400</v>
      </c>
      <c r="J105" s="33">
        <f>J106+J107</f>
        <v>400</v>
      </c>
    </row>
    <row r="106" spans="1:13" ht="31.5">
      <c r="A106" s="27"/>
      <c r="B106" s="28" t="s">
        <v>101</v>
      </c>
      <c r="C106" s="29">
        <v>902</v>
      </c>
      <c r="D106" s="30">
        <v>1</v>
      </c>
      <c r="E106" s="30">
        <v>13</v>
      </c>
      <c r="F106" s="31" t="s">
        <v>499</v>
      </c>
      <c r="G106" s="32">
        <v>200</v>
      </c>
      <c r="H106" s="33">
        <v>215.4</v>
      </c>
      <c r="I106" s="33">
        <v>100</v>
      </c>
      <c r="J106" s="33">
        <v>100</v>
      </c>
    </row>
    <row r="107" spans="1:13">
      <c r="A107" s="27"/>
      <c r="B107" s="28" t="s">
        <v>110</v>
      </c>
      <c r="C107" s="29">
        <v>902</v>
      </c>
      <c r="D107" s="30">
        <v>1</v>
      </c>
      <c r="E107" s="30">
        <v>13</v>
      </c>
      <c r="F107" s="31" t="s">
        <v>499</v>
      </c>
      <c r="G107" s="32">
        <v>300</v>
      </c>
      <c r="H107" s="33">
        <v>300</v>
      </c>
      <c r="I107" s="33">
        <v>300</v>
      </c>
      <c r="J107" s="33">
        <v>300</v>
      </c>
    </row>
    <row r="108" spans="1:13" ht="31.5">
      <c r="A108" s="27"/>
      <c r="B108" s="28" t="s">
        <v>500</v>
      </c>
      <c r="C108" s="29">
        <v>902</v>
      </c>
      <c r="D108" s="30">
        <v>1</v>
      </c>
      <c r="E108" s="30">
        <v>13</v>
      </c>
      <c r="F108" s="31" t="s">
        <v>501</v>
      </c>
      <c r="G108" s="32"/>
      <c r="H108" s="33">
        <f>H109</f>
        <v>10750</v>
      </c>
      <c r="I108" s="33">
        <f>I109</f>
        <v>11465.4</v>
      </c>
      <c r="J108" s="33">
        <f>J109</f>
        <v>11465.4</v>
      </c>
    </row>
    <row r="109" spans="1:13" ht="31.5">
      <c r="A109" s="27"/>
      <c r="B109" s="28" t="s">
        <v>88</v>
      </c>
      <c r="C109" s="29">
        <v>902</v>
      </c>
      <c r="D109" s="30">
        <v>1</v>
      </c>
      <c r="E109" s="30">
        <v>13</v>
      </c>
      <c r="F109" s="31" t="s">
        <v>501</v>
      </c>
      <c r="G109" s="32">
        <v>600</v>
      </c>
      <c r="H109" s="33">
        <v>10750</v>
      </c>
      <c r="I109" s="33">
        <v>11465.4</v>
      </c>
      <c r="J109" s="33">
        <v>11465.4</v>
      </c>
    </row>
    <row r="110" spans="1:13" ht="31.5">
      <c r="A110" s="27"/>
      <c r="B110" s="28" t="s">
        <v>857</v>
      </c>
      <c r="C110" s="29">
        <v>902</v>
      </c>
      <c r="D110" s="30">
        <v>1</v>
      </c>
      <c r="E110" s="30">
        <v>13</v>
      </c>
      <c r="F110" s="31" t="s">
        <v>503</v>
      </c>
      <c r="G110" s="32"/>
      <c r="H110" s="33">
        <f t="shared" ref="H110:J111" si="19">H111</f>
        <v>150</v>
      </c>
      <c r="I110" s="33">
        <f t="shared" si="19"/>
        <v>150</v>
      </c>
      <c r="J110" s="33">
        <f t="shared" si="19"/>
        <v>150</v>
      </c>
    </row>
    <row r="111" spans="1:13" ht="47.25">
      <c r="A111" s="27"/>
      <c r="B111" s="28" t="s">
        <v>858</v>
      </c>
      <c r="C111" s="29">
        <v>902</v>
      </c>
      <c r="D111" s="30">
        <v>1</v>
      </c>
      <c r="E111" s="30">
        <v>13</v>
      </c>
      <c r="F111" s="31" t="s">
        <v>505</v>
      </c>
      <c r="G111" s="32"/>
      <c r="H111" s="33">
        <f t="shared" si="19"/>
        <v>150</v>
      </c>
      <c r="I111" s="33">
        <f t="shared" si="19"/>
        <v>150</v>
      </c>
      <c r="J111" s="33">
        <f t="shared" si="19"/>
        <v>150</v>
      </c>
    </row>
    <row r="112" spans="1:13" ht="31.5">
      <c r="A112" s="27"/>
      <c r="B112" s="28" t="s">
        <v>859</v>
      </c>
      <c r="C112" s="29">
        <v>902</v>
      </c>
      <c r="D112" s="30">
        <v>1</v>
      </c>
      <c r="E112" s="30">
        <v>13</v>
      </c>
      <c r="F112" s="31" t="s">
        <v>507</v>
      </c>
      <c r="G112" s="32"/>
      <c r="H112" s="33">
        <f>H113+H114</f>
        <v>150</v>
      </c>
      <c r="I112" s="33">
        <f>I113+I114</f>
        <v>150</v>
      </c>
      <c r="J112" s="33">
        <f>J113+J114</f>
        <v>150</v>
      </c>
    </row>
    <row r="113" spans="1:13" ht="31.5">
      <c r="A113" s="27"/>
      <c r="B113" s="28" t="s">
        <v>101</v>
      </c>
      <c r="C113" s="29">
        <v>902</v>
      </c>
      <c r="D113" s="30">
        <v>1</v>
      </c>
      <c r="E113" s="30">
        <v>13</v>
      </c>
      <c r="F113" s="31" t="s">
        <v>507</v>
      </c>
      <c r="G113" s="32">
        <v>200</v>
      </c>
      <c r="H113" s="33">
        <v>50</v>
      </c>
      <c r="I113" s="33">
        <v>50</v>
      </c>
      <c r="J113" s="33">
        <v>50</v>
      </c>
    </row>
    <row r="114" spans="1:13">
      <c r="A114" s="27"/>
      <c r="B114" s="28" t="s">
        <v>110</v>
      </c>
      <c r="C114" s="29">
        <v>902</v>
      </c>
      <c r="D114" s="30">
        <v>1</v>
      </c>
      <c r="E114" s="30">
        <v>13</v>
      </c>
      <c r="F114" s="31" t="s">
        <v>507</v>
      </c>
      <c r="G114" s="32">
        <v>300</v>
      </c>
      <c r="H114" s="33">
        <v>100</v>
      </c>
      <c r="I114" s="33">
        <f>80+20</f>
        <v>100</v>
      </c>
      <c r="J114" s="33">
        <f>80+20</f>
        <v>100</v>
      </c>
      <c r="L114" s="40"/>
      <c r="M114" s="7"/>
    </row>
    <row r="115" spans="1:13" ht="31.5">
      <c r="A115" s="27"/>
      <c r="B115" s="28" t="s">
        <v>521</v>
      </c>
      <c r="C115" s="29">
        <v>902</v>
      </c>
      <c r="D115" s="30">
        <v>1</v>
      </c>
      <c r="E115" s="30">
        <v>13</v>
      </c>
      <c r="F115" s="31" t="s">
        <v>522</v>
      </c>
      <c r="G115" s="32"/>
      <c r="H115" s="33">
        <f t="shared" ref="H115:J117" si="20">H116</f>
        <v>200</v>
      </c>
      <c r="I115" s="33">
        <f t="shared" si="20"/>
        <v>200</v>
      </c>
      <c r="J115" s="33">
        <f t="shared" si="20"/>
        <v>200</v>
      </c>
    </row>
    <row r="116" spans="1:13">
      <c r="A116" s="27"/>
      <c r="B116" s="28" t="s">
        <v>523</v>
      </c>
      <c r="C116" s="29">
        <v>902</v>
      </c>
      <c r="D116" s="30">
        <v>1</v>
      </c>
      <c r="E116" s="30">
        <v>13</v>
      </c>
      <c r="F116" s="31" t="s">
        <v>524</v>
      </c>
      <c r="G116" s="32"/>
      <c r="H116" s="33">
        <f t="shared" si="20"/>
        <v>200</v>
      </c>
      <c r="I116" s="157">
        <f t="shared" si="20"/>
        <v>200</v>
      </c>
      <c r="J116" s="157">
        <f t="shared" si="20"/>
        <v>200</v>
      </c>
    </row>
    <row r="117" spans="1:13">
      <c r="A117" s="27"/>
      <c r="B117" s="28" t="s">
        <v>525</v>
      </c>
      <c r="C117" s="29">
        <v>902</v>
      </c>
      <c r="D117" s="30">
        <v>1</v>
      </c>
      <c r="E117" s="30">
        <v>13</v>
      </c>
      <c r="F117" s="31" t="s">
        <v>526</v>
      </c>
      <c r="G117" s="32"/>
      <c r="H117" s="33">
        <f t="shared" si="20"/>
        <v>200</v>
      </c>
      <c r="I117" s="157">
        <f t="shared" si="20"/>
        <v>200</v>
      </c>
      <c r="J117" s="157">
        <f t="shared" si="20"/>
        <v>200</v>
      </c>
    </row>
    <row r="118" spans="1:13" ht="31.5">
      <c r="A118" s="27"/>
      <c r="B118" s="28" t="s">
        <v>101</v>
      </c>
      <c r="C118" s="29">
        <v>902</v>
      </c>
      <c r="D118" s="30">
        <v>1</v>
      </c>
      <c r="E118" s="30">
        <v>13</v>
      </c>
      <c r="F118" s="31" t="s">
        <v>526</v>
      </c>
      <c r="G118" s="32">
        <v>200</v>
      </c>
      <c r="H118" s="33">
        <v>200</v>
      </c>
      <c r="I118" s="33">
        <v>200</v>
      </c>
      <c r="J118" s="33">
        <v>200</v>
      </c>
    </row>
    <row r="119" spans="1:13" ht="31.5">
      <c r="A119" s="27"/>
      <c r="B119" s="28" t="s">
        <v>569</v>
      </c>
      <c r="C119" s="29">
        <v>902</v>
      </c>
      <c r="D119" s="30">
        <v>1</v>
      </c>
      <c r="E119" s="30">
        <v>13</v>
      </c>
      <c r="F119" s="31" t="s">
        <v>570</v>
      </c>
      <c r="G119" s="32"/>
      <c r="H119" s="33">
        <f>H120</f>
        <v>15216</v>
      </c>
      <c r="I119" s="33">
        <f>I120</f>
        <v>15216</v>
      </c>
      <c r="J119" s="33">
        <f>J120</f>
        <v>15216</v>
      </c>
    </row>
    <row r="120" spans="1:13" ht="47.25">
      <c r="A120" s="27"/>
      <c r="B120" s="28" t="s">
        <v>571</v>
      </c>
      <c r="C120" s="29">
        <v>902</v>
      </c>
      <c r="D120" s="30">
        <v>1</v>
      </c>
      <c r="E120" s="30">
        <v>13</v>
      </c>
      <c r="F120" s="31" t="s">
        <v>572</v>
      </c>
      <c r="G120" s="32"/>
      <c r="H120" s="33">
        <f>H121+H124+H127</f>
        <v>15216</v>
      </c>
      <c r="I120" s="33">
        <f>I121+I124+I127</f>
        <v>15216</v>
      </c>
      <c r="J120" s="33">
        <f>J121+J124+J127</f>
        <v>15216</v>
      </c>
    </row>
    <row r="121" spans="1:13" ht="47.25">
      <c r="A121" s="27"/>
      <c r="B121" s="28" t="s">
        <v>573</v>
      </c>
      <c r="C121" s="29">
        <v>902</v>
      </c>
      <c r="D121" s="30">
        <v>1</v>
      </c>
      <c r="E121" s="30">
        <v>13</v>
      </c>
      <c r="F121" s="31" t="s">
        <v>574</v>
      </c>
      <c r="G121" s="32"/>
      <c r="H121" s="33">
        <f t="shared" ref="H121:J122" si="21">H122</f>
        <v>10570</v>
      </c>
      <c r="I121" s="33">
        <f t="shared" si="21"/>
        <v>10570</v>
      </c>
      <c r="J121" s="33">
        <f t="shared" si="21"/>
        <v>10570</v>
      </c>
    </row>
    <row r="122" spans="1:13" ht="31.5">
      <c r="A122" s="27"/>
      <c r="B122" s="28" t="s">
        <v>860</v>
      </c>
      <c r="C122" s="29">
        <v>902</v>
      </c>
      <c r="D122" s="30">
        <v>1</v>
      </c>
      <c r="E122" s="30">
        <v>13</v>
      </c>
      <c r="F122" s="31" t="s">
        <v>576</v>
      </c>
      <c r="G122" s="32"/>
      <c r="H122" s="33">
        <f t="shared" si="21"/>
        <v>10570</v>
      </c>
      <c r="I122" s="33">
        <f t="shared" si="21"/>
        <v>10570</v>
      </c>
      <c r="J122" s="33">
        <f t="shared" si="21"/>
        <v>10570</v>
      </c>
    </row>
    <row r="123" spans="1:13" ht="31.5">
      <c r="A123" s="27"/>
      <c r="B123" s="28" t="s">
        <v>101</v>
      </c>
      <c r="C123" s="29">
        <v>902</v>
      </c>
      <c r="D123" s="30">
        <v>1</v>
      </c>
      <c r="E123" s="30">
        <v>13</v>
      </c>
      <c r="F123" s="31" t="s">
        <v>576</v>
      </c>
      <c r="G123" s="32">
        <v>200</v>
      </c>
      <c r="H123" s="33">
        <v>10570</v>
      </c>
      <c r="I123" s="33">
        <v>10570</v>
      </c>
      <c r="J123" s="33">
        <v>10570</v>
      </c>
    </row>
    <row r="124" spans="1:13" ht="47.25">
      <c r="A124" s="27"/>
      <c r="B124" s="28" t="s">
        <v>577</v>
      </c>
      <c r="C124" s="29">
        <v>902</v>
      </c>
      <c r="D124" s="30">
        <v>1</v>
      </c>
      <c r="E124" s="30">
        <v>13</v>
      </c>
      <c r="F124" s="31" t="s">
        <v>578</v>
      </c>
      <c r="G124" s="32"/>
      <c r="H124" s="33">
        <f t="shared" ref="H124:J125" si="22">H125</f>
        <v>4046</v>
      </c>
      <c r="I124" s="33">
        <f t="shared" si="22"/>
        <v>4046</v>
      </c>
      <c r="J124" s="33">
        <f t="shared" si="22"/>
        <v>4046</v>
      </c>
    </row>
    <row r="125" spans="1:13" ht="31.5">
      <c r="A125" s="27"/>
      <c r="B125" s="28" t="s">
        <v>860</v>
      </c>
      <c r="C125" s="29">
        <v>902</v>
      </c>
      <c r="D125" s="30">
        <v>1</v>
      </c>
      <c r="E125" s="30">
        <v>13</v>
      </c>
      <c r="F125" s="31" t="s">
        <v>579</v>
      </c>
      <c r="G125" s="32"/>
      <c r="H125" s="33">
        <f t="shared" si="22"/>
        <v>4046</v>
      </c>
      <c r="I125" s="33">
        <f t="shared" si="22"/>
        <v>4046</v>
      </c>
      <c r="J125" s="33">
        <f t="shared" si="22"/>
        <v>4046</v>
      </c>
    </row>
    <row r="126" spans="1:13" ht="31.5">
      <c r="A126" s="27"/>
      <c r="B126" s="28" t="s">
        <v>101</v>
      </c>
      <c r="C126" s="29">
        <v>902</v>
      </c>
      <c r="D126" s="30">
        <v>1</v>
      </c>
      <c r="E126" s="30">
        <v>13</v>
      </c>
      <c r="F126" s="31" t="s">
        <v>579</v>
      </c>
      <c r="G126" s="32">
        <v>200</v>
      </c>
      <c r="H126" s="33">
        <v>4046</v>
      </c>
      <c r="I126" s="33">
        <v>4046</v>
      </c>
      <c r="J126" s="33">
        <v>4046</v>
      </c>
    </row>
    <row r="127" spans="1:13">
      <c r="A127" s="27"/>
      <c r="B127" s="28" t="s">
        <v>580</v>
      </c>
      <c r="C127" s="29">
        <v>902</v>
      </c>
      <c r="D127" s="30">
        <v>1</v>
      </c>
      <c r="E127" s="30">
        <v>13</v>
      </c>
      <c r="F127" s="31" t="s">
        <v>581</v>
      </c>
      <c r="G127" s="32"/>
      <c r="H127" s="33">
        <f t="shared" ref="H127:J128" si="23">H128</f>
        <v>600</v>
      </c>
      <c r="I127" s="33">
        <f t="shared" si="23"/>
        <v>600</v>
      </c>
      <c r="J127" s="33">
        <f t="shared" si="23"/>
        <v>600</v>
      </c>
    </row>
    <row r="128" spans="1:13" ht="31.5">
      <c r="A128" s="27"/>
      <c r="B128" s="28" t="s">
        <v>860</v>
      </c>
      <c r="C128" s="29">
        <v>902</v>
      </c>
      <c r="D128" s="30">
        <v>1</v>
      </c>
      <c r="E128" s="30">
        <v>13</v>
      </c>
      <c r="F128" s="31" t="s">
        <v>582</v>
      </c>
      <c r="G128" s="32"/>
      <c r="H128" s="33">
        <f t="shared" si="23"/>
        <v>600</v>
      </c>
      <c r="I128" s="33">
        <f t="shared" si="23"/>
        <v>600</v>
      </c>
      <c r="J128" s="33">
        <f t="shared" si="23"/>
        <v>600</v>
      </c>
    </row>
    <row r="129" spans="1:10" ht="31.5">
      <c r="A129" s="27"/>
      <c r="B129" s="28" t="s">
        <v>101</v>
      </c>
      <c r="C129" s="29">
        <v>902</v>
      </c>
      <c r="D129" s="30">
        <v>1</v>
      </c>
      <c r="E129" s="30">
        <v>13</v>
      </c>
      <c r="F129" s="31" t="s">
        <v>582</v>
      </c>
      <c r="G129" s="32">
        <v>200</v>
      </c>
      <c r="H129" s="33">
        <v>600</v>
      </c>
      <c r="I129" s="33">
        <v>600</v>
      </c>
      <c r="J129" s="33">
        <v>600</v>
      </c>
    </row>
    <row r="130" spans="1:10">
      <c r="A130" s="27"/>
      <c r="B130" s="28" t="s">
        <v>729</v>
      </c>
      <c r="C130" s="29">
        <v>902</v>
      </c>
      <c r="D130" s="30">
        <v>1</v>
      </c>
      <c r="E130" s="30">
        <v>13</v>
      </c>
      <c r="F130" s="31" t="s">
        <v>730</v>
      </c>
      <c r="G130" s="32"/>
      <c r="H130" s="33">
        <f>H135+H140+H143+H131</f>
        <v>133426.6</v>
      </c>
      <c r="I130" s="33">
        <f>I135+I140+I143+I131</f>
        <v>136350.1</v>
      </c>
      <c r="J130" s="33">
        <f>J135+J140+J143+J131</f>
        <v>130970.70000000001</v>
      </c>
    </row>
    <row r="131" spans="1:10">
      <c r="A131" s="27"/>
      <c r="B131" s="28" t="s">
        <v>744</v>
      </c>
      <c r="C131" s="29">
        <v>902</v>
      </c>
      <c r="D131" s="30">
        <v>1</v>
      </c>
      <c r="E131" s="30">
        <v>13</v>
      </c>
      <c r="F131" s="31" t="s">
        <v>745</v>
      </c>
      <c r="G131" s="32"/>
      <c r="H131" s="33">
        <f>H132</f>
        <v>380</v>
      </c>
      <c r="I131" s="33">
        <f>I132</f>
        <v>380</v>
      </c>
      <c r="J131" s="33">
        <f>J132</f>
        <v>380</v>
      </c>
    </row>
    <row r="132" spans="1:10" collapsed="1">
      <c r="A132" s="27"/>
      <c r="B132" s="28" t="s">
        <v>746</v>
      </c>
      <c r="C132" s="29">
        <v>902</v>
      </c>
      <c r="D132" s="30">
        <v>1</v>
      </c>
      <c r="E132" s="30">
        <v>13</v>
      </c>
      <c r="F132" s="31" t="s">
        <v>747</v>
      </c>
      <c r="G132" s="32"/>
      <c r="H132" s="33">
        <f>H134+H133</f>
        <v>380</v>
      </c>
      <c r="I132" s="33">
        <f>I134</f>
        <v>380</v>
      </c>
      <c r="J132" s="33">
        <f>J134</f>
        <v>380</v>
      </c>
    </row>
    <row r="133" spans="1:10" ht="31.5" outlineLevel="1">
      <c r="A133" s="27"/>
      <c r="B133" s="28" t="s">
        <v>101</v>
      </c>
      <c r="C133" s="29">
        <v>902</v>
      </c>
      <c r="D133" s="30">
        <v>1</v>
      </c>
      <c r="E133" s="30">
        <v>13</v>
      </c>
      <c r="F133" s="31" t="s">
        <v>747</v>
      </c>
      <c r="G133" s="32">
        <v>200</v>
      </c>
      <c r="H133" s="33">
        <v>0</v>
      </c>
      <c r="I133" s="33">
        <v>0</v>
      </c>
      <c r="J133" s="33">
        <v>0</v>
      </c>
    </row>
    <row r="134" spans="1:10">
      <c r="A134" s="27"/>
      <c r="B134" s="28" t="s">
        <v>191</v>
      </c>
      <c r="C134" s="29">
        <v>902</v>
      </c>
      <c r="D134" s="30">
        <v>1</v>
      </c>
      <c r="E134" s="30">
        <v>13</v>
      </c>
      <c r="F134" s="31" t="s">
        <v>747</v>
      </c>
      <c r="G134" s="32">
        <v>800</v>
      </c>
      <c r="H134" s="33">
        <v>380</v>
      </c>
      <c r="I134" s="33">
        <v>380</v>
      </c>
      <c r="J134" s="33">
        <v>380</v>
      </c>
    </row>
    <row r="135" spans="1:10">
      <c r="A135" s="34"/>
      <c r="B135" s="28" t="s">
        <v>750</v>
      </c>
      <c r="C135" s="29">
        <v>902</v>
      </c>
      <c r="D135" s="30">
        <v>1</v>
      </c>
      <c r="E135" s="30">
        <v>13</v>
      </c>
      <c r="F135" s="31" t="s">
        <v>751</v>
      </c>
      <c r="G135" s="32"/>
      <c r="H135" s="33">
        <f>H136</f>
        <v>101775.90000000001</v>
      </c>
      <c r="I135" s="33">
        <f>I136</f>
        <v>100724.6</v>
      </c>
      <c r="J135" s="33">
        <f>J136</f>
        <v>84069.900000000009</v>
      </c>
    </row>
    <row r="136" spans="1:10" ht="31.5">
      <c r="A136" s="34"/>
      <c r="B136" s="28" t="s">
        <v>340</v>
      </c>
      <c r="C136" s="29">
        <v>902</v>
      </c>
      <c r="D136" s="30">
        <v>1</v>
      </c>
      <c r="E136" s="30">
        <v>13</v>
      </c>
      <c r="F136" s="31" t="s">
        <v>752</v>
      </c>
      <c r="G136" s="32"/>
      <c r="H136" s="33">
        <f>H137+H138+H139</f>
        <v>101775.90000000001</v>
      </c>
      <c r="I136" s="33">
        <f t="shared" ref="I136:J136" si="24">I137+I138+I139</f>
        <v>100724.6</v>
      </c>
      <c r="J136" s="33">
        <f t="shared" si="24"/>
        <v>84069.900000000009</v>
      </c>
    </row>
    <row r="137" spans="1:10" ht="47.25">
      <c r="A137" s="34"/>
      <c r="B137" s="28" t="s">
        <v>113</v>
      </c>
      <c r="C137" s="29">
        <v>902</v>
      </c>
      <c r="D137" s="30">
        <v>1</v>
      </c>
      <c r="E137" s="30">
        <v>13</v>
      </c>
      <c r="F137" s="31" t="s">
        <v>752</v>
      </c>
      <c r="G137" s="32">
        <v>100</v>
      </c>
      <c r="H137" s="33">
        <v>67832.100000000006</v>
      </c>
      <c r="I137" s="33">
        <v>67832.100000000006</v>
      </c>
      <c r="J137" s="33">
        <v>67832.100000000006</v>
      </c>
    </row>
    <row r="138" spans="1:10" ht="31.5">
      <c r="A138" s="34"/>
      <c r="B138" s="28" t="s">
        <v>101</v>
      </c>
      <c r="C138" s="29">
        <v>902</v>
      </c>
      <c r="D138" s="30">
        <v>1</v>
      </c>
      <c r="E138" s="30">
        <v>13</v>
      </c>
      <c r="F138" s="31" t="s">
        <v>752</v>
      </c>
      <c r="G138" s="32">
        <v>200</v>
      </c>
      <c r="H138" s="33">
        <v>33620.800000000003</v>
      </c>
      <c r="I138" s="33">
        <v>32569.5</v>
      </c>
      <c r="J138" s="33">
        <v>15914.8</v>
      </c>
    </row>
    <row r="139" spans="1:10">
      <c r="A139" s="34"/>
      <c r="B139" s="28" t="s">
        <v>191</v>
      </c>
      <c r="C139" s="29">
        <v>902</v>
      </c>
      <c r="D139" s="30">
        <v>1</v>
      </c>
      <c r="E139" s="30">
        <v>13</v>
      </c>
      <c r="F139" s="31" t="s">
        <v>752</v>
      </c>
      <c r="G139" s="32">
        <v>800</v>
      </c>
      <c r="H139" s="33">
        <v>323</v>
      </c>
      <c r="I139" s="33">
        <v>323</v>
      </c>
      <c r="J139" s="33">
        <v>323</v>
      </c>
    </row>
    <row r="140" spans="1:10">
      <c r="A140" s="34"/>
      <c r="B140" s="28" t="s">
        <v>756</v>
      </c>
      <c r="C140" s="29">
        <v>902</v>
      </c>
      <c r="D140" s="30">
        <v>1</v>
      </c>
      <c r="E140" s="30">
        <v>13</v>
      </c>
      <c r="F140" s="31" t="s">
        <v>757</v>
      </c>
      <c r="G140" s="32"/>
      <c r="H140" s="33">
        <f t="shared" ref="H140:J141" si="25">H141</f>
        <v>144</v>
      </c>
      <c r="I140" s="33">
        <f t="shared" si="25"/>
        <v>4108.3</v>
      </c>
      <c r="J140" s="33">
        <f t="shared" si="25"/>
        <v>15379.3</v>
      </c>
    </row>
    <row r="141" spans="1:10" ht="31.5">
      <c r="A141" s="34"/>
      <c r="B141" s="28" t="s">
        <v>758</v>
      </c>
      <c r="C141" s="29">
        <v>902</v>
      </c>
      <c r="D141" s="30">
        <v>1</v>
      </c>
      <c r="E141" s="30">
        <v>13</v>
      </c>
      <c r="F141" s="31" t="s">
        <v>759</v>
      </c>
      <c r="G141" s="32"/>
      <c r="H141" s="33">
        <f t="shared" si="25"/>
        <v>144</v>
      </c>
      <c r="I141" s="33">
        <f t="shared" si="25"/>
        <v>4108.3</v>
      </c>
      <c r="J141" s="33">
        <f t="shared" si="25"/>
        <v>15379.3</v>
      </c>
    </row>
    <row r="142" spans="1:10">
      <c r="A142" s="34"/>
      <c r="B142" s="28" t="s">
        <v>191</v>
      </c>
      <c r="C142" s="29">
        <v>902</v>
      </c>
      <c r="D142" s="30">
        <v>1</v>
      </c>
      <c r="E142" s="30">
        <v>13</v>
      </c>
      <c r="F142" s="31" t="s">
        <v>759</v>
      </c>
      <c r="G142" s="32">
        <v>800</v>
      </c>
      <c r="H142" s="33">
        <v>144</v>
      </c>
      <c r="I142" s="33">
        <v>4108.3</v>
      </c>
      <c r="J142" s="33">
        <v>15379.3</v>
      </c>
    </row>
    <row r="143" spans="1:10">
      <c r="A143" s="34"/>
      <c r="B143" s="28" t="s">
        <v>861</v>
      </c>
      <c r="C143" s="29">
        <v>902</v>
      </c>
      <c r="D143" s="30">
        <v>1</v>
      </c>
      <c r="E143" s="30">
        <v>13</v>
      </c>
      <c r="F143" s="31" t="s">
        <v>761</v>
      </c>
      <c r="G143" s="32"/>
      <c r="H143" s="33">
        <f>H144</f>
        <v>31126.699999999997</v>
      </c>
      <c r="I143" s="33">
        <f>I144</f>
        <v>31137.199999999997</v>
      </c>
      <c r="J143" s="33">
        <f>J144</f>
        <v>31141.5</v>
      </c>
    </row>
    <row r="144" spans="1:10" ht="31.5">
      <c r="A144" s="34"/>
      <c r="B144" s="28" t="s">
        <v>340</v>
      </c>
      <c r="C144" s="29">
        <v>902</v>
      </c>
      <c r="D144" s="30">
        <v>1</v>
      </c>
      <c r="E144" s="30">
        <v>13</v>
      </c>
      <c r="F144" s="31" t="s">
        <v>762</v>
      </c>
      <c r="G144" s="32"/>
      <c r="H144" s="33">
        <f>H145+H146+H147</f>
        <v>31126.699999999997</v>
      </c>
      <c r="I144" s="33">
        <f>I145+I146+I147</f>
        <v>31137.199999999997</v>
      </c>
      <c r="J144" s="33">
        <f>J145+J146+J147</f>
        <v>31141.5</v>
      </c>
    </row>
    <row r="145" spans="1:12" ht="47.25">
      <c r="A145" s="34"/>
      <c r="B145" s="28" t="s">
        <v>113</v>
      </c>
      <c r="C145" s="29">
        <v>902</v>
      </c>
      <c r="D145" s="30">
        <v>1</v>
      </c>
      <c r="E145" s="30">
        <v>13</v>
      </c>
      <c r="F145" s="31" t="s">
        <v>762</v>
      </c>
      <c r="G145" s="32">
        <v>100</v>
      </c>
      <c r="H145" s="33">
        <v>29095.1</v>
      </c>
      <c r="I145" s="33">
        <v>29095.1</v>
      </c>
      <c r="J145" s="33">
        <v>29095.1</v>
      </c>
    </row>
    <row r="146" spans="1:12" ht="31.5">
      <c r="A146" s="34"/>
      <c r="B146" s="28" t="s">
        <v>101</v>
      </c>
      <c r="C146" s="29">
        <v>902</v>
      </c>
      <c r="D146" s="30">
        <v>1</v>
      </c>
      <c r="E146" s="30">
        <v>13</v>
      </c>
      <c r="F146" s="31" t="s">
        <v>762</v>
      </c>
      <c r="G146" s="32">
        <v>200</v>
      </c>
      <c r="H146" s="33">
        <v>2027.1</v>
      </c>
      <c r="I146" s="33">
        <v>2037.6</v>
      </c>
      <c r="J146" s="33">
        <v>2041.9</v>
      </c>
    </row>
    <row r="147" spans="1:12">
      <c r="A147" s="34"/>
      <c r="B147" s="28" t="s">
        <v>191</v>
      </c>
      <c r="C147" s="29">
        <v>902</v>
      </c>
      <c r="D147" s="30">
        <v>1</v>
      </c>
      <c r="E147" s="30">
        <v>13</v>
      </c>
      <c r="F147" s="31" t="s">
        <v>762</v>
      </c>
      <c r="G147" s="32">
        <v>800</v>
      </c>
      <c r="H147" s="33">
        <v>4.5</v>
      </c>
      <c r="I147" s="33">
        <v>4.5</v>
      </c>
      <c r="J147" s="33">
        <v>4.5</v>
      </c>
    </row>
    <row r="148" spans="1:12">
      <c r="A148" s="34"/>
      <c r="B148" s="28" t="s">
        <v>763</v>
      </c>
      <c r="C148" s="29">
        <v>902</v>
      </c>
      <c r="D148" s="30">
        <v>1</v>
      </c>
      <c r="E148" s="30">
        <v>13</v>
      </c>
      <c r="F148" s="31" t="s">
        <v>764</v>
      </c>
      <c r="G148" s="32"/>
      <c r="H148" s="33">
        <f>H149</f>
        <v>1380</v>
      </c>
      <c r="I148" s="33">
        <f>I149</f>
        <v>1380</v>
      </c>
      <c r="J148" s="33">
        <f>J149</f>
        <v>1380</v>
      </c>
    </row>
    <row r="149" spans="1:12">
      <c r="A149" s="34"/>
      <c r="B149" s="28" t="s">
        <v>765</v>
      </c>
      <c r="C149" s="29">
        <v>902</v>
      </c>
      <c r="D149" s="30">
        <v>1</v>
      </c>
      <c r="E149" s="30">
        <v>13</v>
      </c>
      <c r="F149" s="31" t="s">
        <v>766</v>
      </c>
      <c r="G149" s="32"/>
      <c r="H149" s="33">
        <f>H152+H150+H156</f>
        <v>1380</v>
      </c>
      <c r="I149" s="33">
        <f>I152+I150+I156</f>
        <v>1380</v>
      </c>
      <c r="J149" s="33">
        <f>J152+J150+J156</f>
        <v>1380</v>
      </c>
    </row>
    <row r="150" spans="1:12">
      <c r="A150" s="34"/>
      <c r="B150" s="28" t="s">
        <v>768</v>
      </c>
      <c r="C150" s="29">
        <v>902</v>
      </c>
      <c r="D150" s="30">
        <v>1</v>
      </c>
      <c r="E150" s="30">
        <v>13</v>
      </c>
      <c r="F150" s="31" t="s">
        <v>769</v>
      </c>
      <c r="G150" s="32"/>
      <c r="H150" s="33">
        <f>H151</f>
        <v>980</v>
      </c>
      <c r="I150" s="33">
        <f>I151</f>
        <v>980</v>
      </c>
      <c r="J150" s="33">
        <f>J151</f>
        <v>980</v>
      </c>
    </row>
    <row r="151" spans="1:12" s="2" customFormat="1" ht="31.5">
      <c r="A151" s="34"/>
      <c r="B151" s="28" t="s">
        <v>101</v>
      </c>
      <c r="C151" s="29">
        <v>902</v>
      </c>
      <c r="D151" s="30">
        <v>1</v>
      </c>
      <c r="E151" s="30">
        <v>13</v>
      </c>
      <c r="F151" s="31" t="s">
        <v>769</v>
      </c>
      <c r="G151" s="32">
        <v>200</v>
      </c>
      <c r="H151" s="33">
        <v>980</v>
      </c>
      <c r="I151" s="33">
        <v>980</v>
      </c>
      <c r="J151" s="33">
        <f>1000-20</f>
        <v>980</v>
      </c>
      <c r="K151" s="8"/>
      <c r="L151" s="46"/>
    </row>
    <row r="152" spans="1:12" ht="31.5">
      <c r="A152" s="34"/>
      <c r="B152" s="28" t="s">
        <v>862</v>
      </c>
      <c r="C152" s="29">
        <v>902</v>
      </c>
      <c r="D152" s="30">
        <v>1</v>
      </c>
      <c r="E152" s="30">
        <v>13</v>
      </c>
      <c r="F152" s="31" t="s">
        <v>771</v>
      </c>
      <c r="G152" s="32"/>
      <c r="H152" s="33">
        <f>H153+H154+H155</f>
        <v>400</v>
      </c>
      <c r="I152" s="33">
        <f>I153+I154</f>
        <v>400</v>
      </c>
      <c r="J152" s="33">
        <f>J153+J154</f>
        <v>400</v>
      </c>
    </row>
    <row r="153" spans="1:12" ht="31.5" collapsed="1">
      <c r="A153" s="34"/>
      <c r="B153" s="28" t="s">
        <v>101</v>
      </c>
      <c r="C153" s="29">
        <v>902</v>
      </c>
      <c r="D153" s="30">
        <v>1</v>
      </c>
      <c r="E153" s="30">
        <v>13</v>
      </c>
      <c r="F153" s="31" t="s">
        <v>771</v>
      </c>
      <c r="G153" s="32">
        <v>200</v>
      </c>
      <c r="H153" s="33">
        <v>400</v>
      </c>
      <c r="I153" s="33">
        <v>400</v>
      </c>
      <c r="J153" s="33">
        <v>400</v>
      </c>
    </row>
    <row r="154" spans="1:12" ht="31.5" outlineLevel="1">
      <c r="A154" s="34"/>
      <c r="B154" s="28" t="s">
        <v>130</v>
      </c>
      <c r="C154" s="29">
        <v>902</v>
      </c>
      <c r="D154" s="30">
        <v>1</v>
      </c>
      <c r="E154" s="30">
        <v>13</v>
      </c>
      <c r="F154" s="31" t="s">
        <v>771</v>
      </c>
      <c r="G154" s="32">
        <v>400</v>
      </c>
      <c r="H154" s="33">
        <v>0</v>
      </c>
      <c r="I154" s="33">
        <v>0</v>
      </c>
      <c r="J154" s="33">
        <v>0</v>
      </c>
    </row>
    <row r="155" spans="1:12" outlineLevel="1">
      <c r="A155" s="34"/>
      <c r="B155" s="28" t="s">
        <v>191</v>
      </c>
      <c r="C155" s="29">
        <v>902</v>
      </c>
      <c r="D155" s="30">
        <v>1</v>
      </c>
      <c r="E155" s="30">
        <v>13</v>
      </c>
      <c r="F155" s="31" t="s">
        <v>771</v>
      </c>
      <c r="G155" s="32">
        <v>800</v>
      </c>
      <c r="H155" s="33"/>
      <c r="I155" s="33">
        <v>0</v>
      </c>
      <c r="J155" s="33">
        <v>0</v>
      </c>
    </row>
    <row r="156" spans="1:12" outlineLevel="1">
      <c r="A156" s="34"/>
      <c r="B156" s="28" t="s">
        <v>93</v>
      </c>
      <c r="C156" s="29">
        <v>902</v>
      </c>
      <c r="D156" s="30">
        <v>1</v>
      </c>
      <c r="E156" s="30">
        <v>13</v>
      </c>
      <c r="F156" s="31" t="s">
        <v>772</v>
      </c>
      <c r="G156" s="32"/>
      <c r="H156" s="33">
        <f>H157</f>
        <v>0</v>
      </c>
      <c r="I156" s="33">
        <f>I157</f>
        <v>0</v>
      </c>
      <c r="J156" s="33">
        <f>J157</f>
        <v>0</v>
      </c>
    </row>
    <row r="157" spans="1:12" ht="31.5" outlineLevel="1">
      <c r="A157" s="34"/>
      <c r="B157" s="28" t="s">
        <v>101</v>
      </c>
      <c r="C157" s="29">
        <v>902</v>
      </c>
      <c r="D157" s="30">
        <v>1</v>
      </c>
      <c r="E157" s="30">
        <v>13</v>
      </c>
      <c r="F157" s="31" t="s">
        <v>772</v>
      </c>
      <c r="G157" s="32">
        <v>200</v>
      </c>
      <c r="H157" s="33">
        <v>0</v>
      </c>
      <c r="I157" s="33">
        <v>0</v>
      </c>
      <c r="J157" s="33">
        <v>0</v>
      </c>
    </row>
    <row r="158" spans="1:12" outlineLevel="1">
      <c r="A158" s="34"/>
      <c r="B158" s="28" t="s">
        <v>826</v>
      </c>
      <c r="C158" s="29">
        <v>902</v>
      </c>
      <c r="D158" s="30">
        <v>1</v>
      </c>
      <c r="E158" s="30">
        <v>13</v>
      </c>
      <c r="F158" s="31" t="s">
        <v>827</v>
      </c>
      <c r="G158" s="32"/>
      <c r="H158" s="33">
        <f>H159</f>
        <v>0</v>
      </c>
      <c r="I158" s="33">
        <f>I159</f>
        <v>0</v>
      </c>
      <c r="J158" s="33">
        <f>J159</f>
        <v>0</v>
      </c>
    </row>
    <row r="159" spans="1:12" outlineLevel="1">
      <c r="A159" s="34"/>
      <c r="B159" s="28" t="s">
        <v>828</v>
      </c>
      <c r="C159" s="29">
        <v>902</v>
      </c>
      <c r="D159" s="30">
        <v>1</v>
      </c>
      <c r="E159" s="30">
        <v>13</v>
      </c>
      <c r="F159" s="31" t="s">
        <v>829</v>
      </c>
      <c r="G159" s="32"/>
      <c r="H159" s="33">
        <f>H160+H162+H164</f>
        <v>0</v>
      </c>
      <c r="I159" s="33">
        <f>I160</f>
        <v>0</v>
      </c>
      <c r="J159" s="33">
        <f>J160</f>
        <v>0</v>
      </c>
    </row>
    <row r="160" spans="1:12" outlineLevel="1">
      <c r="A160" s="34"/>
      <c r="B160" s="28" t="s">
        <v>93</v>
      </c>
      <c r="C160" s="29">
        <v>902</v>
      </c>
      <c r="D160" s="30">
        <v>1</v>
      </c>
      <c r="E160" s="30">
        <v>13</v>
      </c>
      <c r="F160" s="31" t="s">
        <v>834</v>
      </c>
      <c r="G160" s="32"/>
      <c r="H160" s="33">
        <f>H161</f>
        <v>0</v>
      </c>
      <c r="I160" s="33">
        <f>I161</f>
        <v>0</v>
      </c>
      <c r="J160" s="33">
        <f>J161</f>
        <v>0</v>
      </c>
    </row>
    <row r="161" spans="1:10" ht="31.5" outlineLevel="1">
      <c r="A161" s="34"/>
      <c r="B161" s="28" t="s">
        <v>101</v>
      </c>
      <c r="C161" s="29">
        <v>902</v>
      </c>
      <c r="D161" s="30">
        <v>1</v>
      </c>
      <c r="E161" s="30">
        <v>13</v>
      </c>
      <c r="F161" s="31" t="s">
        <v>834</v>
      </c>
      <c r="G161" s="32">
        <v>200</v>
      </c>
      <c r="H161" s="33">
        <f>119.2-119.2</f>
        <v>0</v>
      </c>
      <c r="I161" s="33">
        <v>0</v>
      </c>
      <c r="J161" s="33">
        <v>0</v>
      </c>
    </row>
    <row r="162" spans="1:10" outlineLevel="1">
      <c r="A162" s="34"/>
      <c r="B162" s="28" t="s">
        <v>836</v>
      </c>
      <c r="C162" s="29">
        <v>902</v>
      </c>
      <c r="D162" s="30">
        <v>1</v>
      </c>
      <c r="E162" s="30">
        <v>13</v>
      </c>
      <c r="F162" s="31" t="s">
        <v>837</v>
      </c>
      <c r="G162" s="32"/>
      <c r="H162" s="33">
        <f>H163</f>
        <v>0</v>
      </c>
      <c r="I162" s="33">
        <f>I163</f>
        <v>0</v>
      </c>
      <c r="J162" s="33">
        <f>J163</f>
        <v>0</v>
      </c>
    </row>
    <row r="163" spans="1:10" ht="31.5" outlineLevel="1">
      <c r="A163" s="34"/>
      <c r="B163" s="28" t="s">
        <v>101</v>
      </c>
      <c r="C163" s="29">
        <v>902</v>
      </c>
      <c r="D163" s="30">
        <v>1</v>
      </c>
      <c r="E163" s="30">
        <v>13</v>
      </c>
      <c r="F163" s="31" t="s">
        <v>837</v>
      </c>
      <c r="G163" s="32">
        <v>200</v>
      </c>
      <c r="H163" s="33">
        <v>0</v>
      </c>
      <c r="I163" s="33">
        <v>0</v>
      </c>
      <c r="J163" s="33">
        <v>0</v>
      </c>
    </row>
    <row r="164" spans="1:10" ht="94.5" outlineLevel="1">
      <c r="A164" s="34"/>
      <c r="B164" s="28" t="s">
        <v>838</v>
      </c>
      <c r="C164" s="29">
        <v>902</v>
      </c>
      <c r="D164" s="30">
        <v>1</v>
      </c>
      <c r="E164" s="30">
        <v>13</v>
      </c>
      <c r="F164" s="31" t="s">
        <v>839</v>
      </c>
      <c r="G164" s="32"/>
      <c r="H164" s="33">
        <f>H165</f>
        <v>0</v>
      </c>
      <c r="I164" s="33"/>
      <c r="J164" s="33"/>
    </row>
    <row r="165" spans="1:10" ht="31.5" outlineLevel="1">
      <c r="A165" s="34"/>
      <c r="B165" s="28" t="s">
        <v>101</v>
      </c>
      <c r="C165" s="29">
        <v>902</v>
      </c>
      <c r="D165" s="30">
        <v>1</v>
      </c>
      <c r="E165" s="30">
        <v>13</v>
      </c>
      <c r="F165" s="31" t="s">
        <v>839</v>
      </c>
      <c r="G165" s="32">
        <v>200</v>
      </c>
      <c r="H165" s="33"/>
      <c r="I165" s="33"/>
      <c r="J165" s="33"/>
    </row>
    <row r="166" spans="1:10" outlineLevel="1">
      <c r="A166" s="34"/>
      <c r="B166" s="28" t="s">
        <v>24</v>
      </c>
      <c r="C166" s="29">
        <v>902</v>
      </c>
      <c r="D166" s="30">
        <v>2</v>
      </c>
      <c r="E166" s="30"/>
      <c r="F166" s="31"/>
      <c r="G166" s="32"/>
      <c r="H166" s="33">
        <f>H167</f>
        <v>0</v>
      </c>
      <c r="I166" s="33">
        <f t="shared" ref="I166:J170" si="26">I167</f>
        <v>0</v>
      </c>
      <c r="J166" s="33">
        <f t="shared" si="26"/>
        <v>0</v>
      </c>
    </row>
    <row r="167" spans="1:10" outlineLevel="1">
      <c r="A167" s="34"/>
      <c r="B167" s="28" t="s">
        <v>25</v>
      </c>
      <c r="C167" s="29">
        <v>902</v>
      </c>
      <c r="D167" s="30">
        <v>2</v>
      </c>
      <c r="E167" s="30">
        <v>3</v>
      </c>
      <c r="F167" s="31"/>
      <c r="G167" s="32"/>
      <c r="H167" s="33">
        <f>H168</f>
        <v>0</v>
      </c>
      <c r="I167" s="33">
        <f t="shared" si="26"/>
        <v>0</v>
      </c>
      <c r="J167" s="33">
        <f t="shared" si="26"/>
        <v>0</v>
      </c>
    </row>
    <row r="168" spans="1:10" outlineLevel="1">
      <c r="A168" s="34"/>
      <c r="B168" s="28" t="s">
        <v>826</v>
      </c>
      <c r="C168" s="29">
        <v>902</v>
      </c>
      <c r="D168" s="30">
        <v>2</v>
      </c>
      <c r="E168" s="30">
        <v>3</v>
      </c>
      <c r="F168" s="31" t="s">
        <v>827</v>
      </c>
      <c r="G168" s="32"/>
      <c r="H168" s="33">
        <f>H169</f>
        <v>0</v>
      </c>
      <c r="I168" s="33">
        <f t="shared" si="26"/>
        <v>0</v>
      </c>
      <c r="J168" s="33">
        <f t="shared" si="26"/>
        <v>0</v>
      </c>
    </row>
    <row r="169" spans="1:10" outlineLevel="1">
      <c r="A169" s="34"/>
      <c r="B169" s="28" t="s">
        <v>828</v>
      </c>
      <c r="C169" s="29">
        <v>902</v>
      </c>
      <c r="D169" s="30">
        <v>2</v>
      </c>
      <c r="E169" s="30">
        <v>3</v>
      </c>
      <c r="F169" s="31" t="s">
        <v>829</v>
      </c>
      <c r="G169" s="32"/>
      <c r="H169" s="33">
        <f>H170</f>
        <v>0</v>
      </c>
      <c r="I169" s="33">
        <f>I170</f>
        <v>0</v>
      </c>
      <c r="J169" s="33">
        <f>J170</f>
        <v>0</v>
      </c>
    </row>
    <row r="170" spans="1:10" outlineLevel="1">
      <c r="A170" s="34"/>
      <c r="B170" s="28" t="s">
        <v>93</v>
      </c>
      <c r="C170" s="29">
        <v>902</v>
      </c>
      <c r="D170" s="30">
        <v>2</v>
      </c>
      <c r="E170" s="30">
        <v>3</v>
      </c>
      <c r="F170" s="31" t="s">
        <v>834</v>
      </c>
      <c r="G170" s="32"/>
      <c r="H170" s="33">
        <f>H171</f>
        <v>0</v>
      </c>
      <c r="I170" s="33">
        <f t="shared" si="26"/>
        <v>0</v>
      </c>
      <c r="J170" s="33">
        <f t="shared" si="26"/>
        <v>0</v>
      </c>
    </row>
    <row r="171" spans="1:10" ht="31.5" outlineLevel="1">
      <c r="A171" s="34"/>
      <c r="B171" s="28" t="s">
        <v>101</v>
      </c>
      <c r="C171" s="29">
        <v>902</v>
      </c>
      <c r="D171" s="30">
        <v>2</v>
      </c>
      <c r="E171" s="30">
        <v>3</v>
      </c>
      <c r="F171" s="31" t="s">
        <v>834</v>
      </c>
      <c r="G171" s="32">
        <v>200</v>
      </c>
      <c r="H171" s="33">
        <v>0</v>
      </c>
      <c r="I171" s="33">
        <v>0</v>
      </c>
      <c r="J171" s="33">
        <v>0</v>
      </c>
    </row>
    <row r="172" spans="1:10">
      <c r="A172" s="27"/>
      <c r="B172" s="28" t="s">
        <v>26</v>
      </c>
      <c r="C172" s="29">
        <v>902</v>
      </c>
      <c r="D172" s="30">
        <v>3</v>
      </c>
      <c r="E172" s="30"/>
      <c r="F172" s="31"/>
      <c r="G172" s="32"/>
      <c r="H172" s="33">
        <f>H173+H216</f>
        <v>82263.200000000012</v>
      </c>
      <c r="I172" s="33">
        <f>I173+I216</f>
        <v>84671.800000000017</v>
      </c>
      <c r="J172" s="33">
        <f>J173+J216</f>
        <v>76804.800000000003</v>
      </c>
    </row>
    <row r="173" spans="1:10" ht="31.5">
      <c r="A173" s="27"/>
      <c r="B173" s="28" t="s">
        <v>863</v>
      </c>
      <c r="C173" s="29">
        <v>902</v>
      </c>
      <c r="D173" s="30">
        <v>3</v>
      </c>
      <c r="E173" s="30">
        <v>10</v>
      </c>
      <c r="F173" s="31"/>
      <c r="G173" s="32"/>
      <c r="H173" s="33">
        <f>H174+H200+H212</f>
        <v>82093.200000000012</v>
      </c>
      <c r="I173" s="33">
        <f>I174+I200+I212</f>
        <v>84501.800000000017</v>
      </c>
      <c r="J173" s="33">
        <f>J174+J200+J212</f>
        <v>76634.8</v>
      </c>
    </row>
    <row r="174" spans="1:10" ht="31.5">
      <c r="A174" s="27"/>
      <c r="B174" s="28" t="s">
        <v>637</v>
      </c>
      <c r="C174" s="29">
        <v>902</v>
      </c>
      <c r="D174" s="30">
        <v>3</v>
      </c>
      <c r="E174" s="30">
        <v>10</v>
      </c>
      <c r="F174" s="31" t="s">
        <v>638</v>
      </c>
      <c r="G174" s="32"/>
      <c r="H174" s="33">
        <f>H175+H191+H195</f>
        <v>81841.200000000012</v>
      </c>
      <c r="I174" s="33">
        <f>I175+I191+I195</f>
        <v>84249.800000000017</v>
      </c>
      <c r="J174" s="33">
        <f>J175+J191+J195</f>
        <v>76382.8</v>
      </c>
    </row>
    <row r="175" spans="1:10" ht="47.25">
      <c r="A175" s="27"/>
      <c r="B175" s="28" t="s">
        <v>639</v>
      </c>
      <c r="C175" s="29">
        <v>902</v>
      </c>
      <c r="D175" s="30">
        <v>3</v>
      </c>
      <c r="E175" s="30">
        <v>10</v>
      </c>
      <c r="F175" s="31" t="s">
        <v>640</v>
      </c>
      <c r="G175" s="32"/>
      <c r="H175" s="33">
        <f>H176+H181+H186</f>
        <v>71679.600000000006</v>
      </c>
      <c r="I175" s="33">
        <f>I176+I181+I186</f>
        <v>71805.900000000009</v>
      </c>
      <c r="J175" s="33">
        <f>J176+J181+J186</f>
        <v>71833.2</v>
      </c>
    </row>
    <row r="176" spans="1:10" ht="31.5">
      <c r="A176" s="27"/>
      <c r="B176" s="28" t="s">
        <v>641</v>
      </c>
      <c r="C176" s="29">
        <v>902</v>
      </c>
      <c r="D176" s="30">
        <v>3</v>
      </c>
      <c r="E176" s="30">
        <v>10</v>
      </c>
      <c r="F176" s="31" t="s">
        <v>642</v>
      </c>
      <c r="G176" s="32"/>
      <c r="H176" s="33">
        <f>H177+H179</f>
        <v>41590.5</v>
      </c>
      <c r="I176" s="33">
        <f>I177+I179</f>
        <v>41590.5</v>
      </c>
      <c r="J176" s="33">
        <f>J177+J179</f>
        <v>41590.5</v>
      </c>
    </row>
    <row r="177" spans="1:10" ht="31.5">
      <c r="A177" s="27"/>
      <c r="B177" s="28" t="s">
        <v>187</v>
      </c>
      <c r="C177" s="29">
        <v>902</v>
      </c>
      <c r="D177" s="30">
        <v>3</v>
      </c>
      <c r="E177" s="30">
        <v>10</v>
      </c>
      <c r="F177" s="31" t="s">
        <v>643</v>
      </c>
      <c r="G177" s="32"/>
      <c r="H177" s="33">
        <f>H178</f>
        <v>41590.5</v>
      </c>
      <c r="I177" s="33">
        <f>I178</f>
        <v>41590.5</v>
      </c>
      <c r="J177" s="33">
        <f>J178</f>
        <v>41590.5</v>
      </c>
    </row>
    <row r="178" spans="1:10" ht="31.5" collapsed="1">
      <c r="A178" s="45"/>
      <c r="B178" s="28" t="s">
        <v>88</v>
      </c>
      <c r="C178" s="29">
        <v>902</v>
      </c>
      <c r="D178" s="30">
        <v>3</v>
      </c>
      <c r="E178" s="30">
        <v>10</v>
      </c>
      <c r="F178" s="31" t="s">
        <v>643</v>
      </c>
      <c r="G178" s="32">
        <v>600</v>
      </c>
      <c r="H178" s="33">
        <v>41590.5</v>
      </c>
      <c r="I178" s="33">
        <v>41590.5</v>
      </c>
      <c r="J178" s="33">
        <v>41590.5</v>
      </c>
    </row>
    <row r="179" spans="1:10" outlineLevel="1">
      <c r="A179" s="45"/>
      <c r="B179" s="28" t="s">
        <v>93</v>
      </c>
      <c r="C179" s="29">
        <v>902</v>
      </c>
      <c r="D179" s="30">
        <v>3</v>
      </c>
      <c r="E179" s="30">
        <v>10</v>
      </c>
      <c r="F179" s="31" t="s">
        <v>644</v>
      </c>
      <c r="G179" s="32"/>
      <c r="H179" s="33">
        <f>H180</f>
        <v>0</v>
      </c>
      <c r="I179" s="33">
        <f>I180</f>
        <v>0</v>
      </c>
      <c r="J179" s="33">
        <f>J180</f>
        <v>0</v>
      </c>
    </row>
    <row r="180" spans="1:10" ht="31.5" outlineLevel="1">
      <c r="A180" s="45"/>
      <c r="B180" s="28" t="s">
        <v>88</v>
      </c>
      <c r="C180" s="29">
        <v>902</v>
      </c>
      <c r="D180" s="30">
        <v>3</v>
      </c>
      <c r="E180" s="30">
        <v>10</v>
      </c>
      <c r="F180" s="31" t="s">
        <v>644</v>
      </c>
      <c r="G180" s="32">
        <v>600</v>
      </c>
      <c r="H180" s="33">
        <v>0</v>
      </c>
      <c r="I180" s="33">
        <v>0</v>
      </c>
      <c r="J180" s="33">
        <v>0</v>
      </c>
    </row>
    <row r="181" spans="1:10" ht="31.5" collapsed="1">
      <c r="A181" s="27"/>
      <c r="B181" s="28" t="s">
        <v>645</v>
      </c>
      <c r="C181" s="29">
        <v>902</v>
      </c>
      <c r="D181" s="30">
        <v>3</v>
      </c>
      <c r="E181" s="30">
        <v>10</v>
      </c>
      <c r="F181" s="31" t="s">
        <v>646</v>
      </c>
      <c r="G181" s="32"/>
      <c r="H181" s="33">
        <f>H184+H182</f>
        <v>22734.3</v>
      </c>
      <c r="I181" s="33">
        <f t="shared" ref="I181:J181" si="27">I184+I182</f>
        <v>22984.3</v>
      </c>
      <c r="J181" s="33">
        <f t="shared" si="27"/>
        <v>22984.3</v>
      </c>
    </row>
    <row r="182" spans="1:10" outlineLevel="1">
      <c r="A182" s="27"/>
      <c r="B182" s="28" t="s">
        <v>86</v>
      </c>
      <c r="C182" s="29">
        <v>902</v>
      </c>
      <c r="D182" s="30">
        <v>3</v>
      </c>
      <c r="E182" s="30">
        <v>10</v>
      </c>
      <c r="F182" s="31" t="s">
        <v>647</v>
      </c>
      <c r="G182" s="32"/>
      <c r="H182" s="33">
        <f t="shared" ref="H182:J184" si="28">H183</f>
        <v>0</v>
      </c>
      <c r="I182" s="33">
        <f t="shared" si="28"/>
        <v>0</v>
      </c>
      <c r="J182" s="33">
        <f t="shared" si="28"/>
        <v>0</v>
      </c>
    </row>
    <row r="183" spans="1:10" ht="31.5" outlineLevel="1">
      <c r="A183" s="45"/>
      <c r="B183" s="28" t="s">
        <v>88</v>
      </c>
      <c r="C183" s="29">
        <v>902</v>
      </c>
      <c r="D183" s="30">
        <v>3</v>
      </c>
      <c r="E183" s="30">
        <v>10</v>
      </c>
      <c r="F183" s="31" t="s">
        <v>647</v>
      </c>
      <c r="G183" s="32">
        <v>600</v>
      </c>
      <c r="H183" s="33">
        <v>0</v>
      </c>
      <c r="I183" s="33">
        <v>0</v>
      </c>
      <c r="J183" s="33">
        <v>0</v>
      </c>
    </row>
    <row r="184" spans="1:10" ht="31.5">
      <c r="A184" s="27"/>
      <c r="B184" s="28" t="s">
        <v>187</v>
      </c>
      <c r="C184" s="29">
        <v>902</v>
      </c>
      <c r="D184" s="30">
        <v>3</v>
      </c>
      <c r="E184" s="30">
        <v>10</v>
      </c>
      <c r="F184" s="31" t="s">
        <v>648</v>
      </c>
      <c r="G184" s="32"/>
      <c r="H184" s="33">
        <f t="shared" si="28"/>
        <v>22734.3</v>
      </c>
      <c r="I184" s="33">
        <f t="shared" si="28"/>
        <v>22984.3</v>
      </c>
      <c r="J184" s="33">
        <f t="shared" si="28"/>
        <v>22984.3</v>
      </c>
    </row>
    <row r="185" spans="1:10" ht="31.5">
      <c r="A185" s="45"/>
      <c r="B185" s="28" t="s">
        <v>88</v>
      </c>
      <c r="C185" s="29">
        <v>902</v>
      </c>
      <c r="D185" s="30">
        <v>3</v>
      </c>
      <c r="E185" s="30">
        <v>10</v>
      </c>
      <c r="F185" s="31" t="s">
        <v>648</v>
      </c>
      <c r="G185" s="32">
        <v>600</v>
      </c>
      <c r="H185" s="33">
        <v>22734.3</v>
      </c>
      <c r="I185" s="33">
        <v>22984.3</v>
      </c>
      <c r="J185" s="33">
        <v>22984.3</v>
      </c>
    </row>
    <row r="186" spans="1:10" ht="31.5">
      <c r="A186" s="45"/>
      <c r="B186" s="28" t="s">
        <v>649</v>
      </c>
      <c r="C186" s="29">
        <v>902</v>
      </c>
      <c r="D186" s="30">
        <v>3</v>
      </c>
      <c r="E186" s="30">
        <v>10</v>
      </c>
      <c r="F186" s="31" t="s">
        <v>650</v>
      </c>
      <c r="G186" s="32"/>
      <c r="H186" s="33">
        <f>H187+H189</f>
        <v>7354.8</v>
      </c>
      <c r="I186" s="33">
        <f t="shared" ref="H186:J187" si="29">I187</f>
        <v>7231.1</v>
      </c>
      <c r="J186" s="33">
        <f t="shared" si="29"/>
        <v>7258.4</v>
      </c>
    </row>
    <row r="187" spans="1:10" ht="31.5">
      <c r="A187" s="45"/>
      <c r="B187" s="28" t="s">
        <v>187</v>
      </c>
      <c r="C187" s="29">
        <v>902</v>
      </c>
      <c r="D187" s="30">
        <v>3</v>
      </c>
      <c r="E187" s="30">
        <v>10</v>
      </c>
      <c r="F187" s="31" t="s">
        <v>651</v>
      </c>
      <c r="G187" s="32"/>
      <c r="H187" s="33">
        <f t="shared" si="29"/>
        <v>7354.8</v>
      </c>
      <c r="I187" s="33">
        <f t="shared" si="29"/>
        <v>7231.1</v>
      </c>
      <c r="J187" s="33">
        <f t="shared" si="29"/>
        <v>7258.4</v>
      </c>
    </row>
    <row r="188" spans="1:10" ht="31.5" collapsed="1">
      <c r="A188" s="45"/>
      <c r="B188" s="28" t="s">
        <v>88</v>
      </c>
      <c r="C188" s="29">
        <v>902</v>
      </c>
      <c r="D188" s="30">
        <v>3</v>
      </c>
      <c r="E188" s="30">
        <v>10</v>
      </c>
      <c r="F188" s="31" t="s">
        <v>651</v>
      </c>
      <c r="G188" s="32">
        <v>600</v>
      </c>
      <c r="H188" s="33">
        <v>7354.8</v>
      </c>
      <c r="I188" s="33">
        <v>7231.1</v>
      </c>
      <c r="J188" s="33">
        <v>7258.4</v>
      </c>
    </row>
    <row r="189" spans="1:10" outlineLevel="1">
      <c r="A189" s="45"/>
      <c r="B189" s="28" t="s">
        <v>93</v>
      </c>
      <c r="C189" s="29">
        <v>902</v>
      </c>
      <c r="D189" s="30">
        <v>3</v>
      </c>
      <c r="E189" s="30">
        <v>10</v>
      </c>
      <c r="F189" s="31" t="s">
        <v>652</v>
      </c>
      <c r="G189" s="32"/>
      <c r="H189" s="33">
        <f>H190</f>
        <v>0</v>
      </c>
      <c r="I189" s="33">
        <f>I190</f>
        <v>0</v>
      </c>
      <c r="J189" s="33">
        <f>J190</f>
        <v>0</v>
      </c>
    </row>
    <row r="190" spans="1:10" ht="31.5" outlineLevel="1">
      <c r="A190" s="45"/>
      <c r="B190" s="28" t="s">
        <v>88</v>
      </c>
      <c r="C190" s="29">
        <v>902</v>
      </c>
      <c r="D190" s="30">
        <v>3</v>
      </c>
      <c r="E190" s="30">
        <v>10</v>
      </c>
      <c r="F190" s="31" t="s">
        <v>652</v>
      </c>
      <c r="G190" s="32">
        <v>600</v>
      </c>
      <c r="H190" s="33">
        <v>0</v>
      </c>
      <c r="I190" s="33">
        <v>0</v>
      </c>
      <c r="J190" s="33">
        <v>0</v>
      </c>
    </row>
    <row r="191" spans="1:10" ht="31.5">
      <c r="A191" s="45"/>
      <c r="B191" s="28" t="s">
        <v>653</v>
      </c>
      <c r="C191" s="29">
        <v>902</v>
      </c>
      <c r="D191" s="30">
        <v>3</v>
      </c>
      <c r="E191" s="30">
        <v>10</v>
      </c>
      <c r="F191" s="31" t="s">
        <v>654</v>
      </c>
      <c r="G191" s="32"/>
      <c r="H191" s="33">
        <f>H192</f>
        <v>7761</v>
      </c>
      <c r="I191" s="33">
        <f t="shared" ref="I191:J193" si="30">I192</f>
        <v>10043.299999999999</v>
      </c>
      <c r="J191" s="33">
        <f t="shared" si="30"/>
        <v>2149</v>
      </c>
    </row>
    <row r="192" spans="1:10" ht="47.25">
      <c r="A192" s="45"/>
      <c r="B192" s="28" t="s">
        <v>655</v>
      </c>
      <c r="C192" s="29">
        <v>902</v>
      </c>
      <c r="D192" s="30">
        <v>3</v>
      </c>
      <c r="E192" s="30">
        <v>10</v>
      </c>
      <c r="F192" s="31" t="s">
        <v>656</v>
      </c>
      <c r="G192" s="29"/>
      <c r="H192" s="33">
        <f>H193</f>
        <v>7761</v>
      </c>
      <c r="I192" s="33">
        <f>I193</f>
        <v>10043.299999999999</v>
      </c>
      <c r="J192" s="33">
        <f>J193</f>
        <v>2149</v>
      </c>
    </row>
    <row r="193" spans="1:12" ht="31.5">
      <c r="A193" s="45"/>
      <c r="B193" s="28" t="s">
        <v>657</v>
      </c>
      <c r="C193" s="29">
        <v>902</v>
      </c>
      <c r="D193" s="30">
        <v>3</v>
      </c>
      <c r="E193" s="30">
        <v>10</v>
      </c>
      <c r="F193" s="31" t="s">
        <v>658</v>
      </c>
      <c r="G193" s="29"/>
      <c r="H193" s="33">
        <f>H194</f>
        <v>7761</v>
      </c>
      <c r="I193" s="33">
        <f t="shared" si="30"/>
        <v>10043.299999999999</v>
      </c>
      <c r="J193" s="33">
        <f t="shared" si="30"/>
        <v>2149</v>
      </c>
    </row>
    <row r="194" spans="1:12" ht="31.5">
      <c r="A194" s="45"/>
      <c r="B194" s="28" t="s">
        <v>88</v>
      </c>
      <c r="C194" s="29">
        <v>902</v>
      </c>
      <c r="D194" s="30">
        <v>3</v>
      </c>
      <c r="E194" s="30">
        <v>10</v>
      </c>
      <c r="F194" s="31" t="s">
        <v>658</v>
      </c>
      <c r="G194" s="29">
        <v>600</v>
      </c>
      <c r="H194" s="33">
        <v>7761</v>
      </c>
      <c r="I194" s="33">
        <v>10043.299999999999</v>
      </c>
      <c r="J194" s="33">
        <v>2149</v>
      </c>
    </row>
    <row r="195" spans="1:12" ht="31.5">
      <c r="A195" s="45"/>
      <c r="B195" s="28" t="s">
        <v>659</v>
      </c>
      <c r="C195" s="29">
        <v>902</v>
      </c>
      <c r="D195" s="30">
        <v>3</v>
      </c>
      <c r="E195" s="30">
        <v>10</v>
      </c>
      <c r="F195" s="31" t="s">
        <v>660</v>
      </c>
      <c r="G195" s="32"/>
      <c r="H195" s="33">
        <f t="shared" ref="H195:J196" si="31">H196</f>
        <v>2400.6</v>
      </c>
      <c r="I195" s="33">
        <f t="shared" si="31"/>
        <v>2400.6</v>
      </c>
      <c r="J195" s="33">
        <f t="shared" si="31"/>
        <v>2400.6</v>
      </c>
      <c r="L195" s="6"/>
    </row>
    <row r="196" spans="1:12" ht="47.25">
      <c r="A196" s="45"/>
      <c r="B196" s="28" t="s">
        <v>661</v>
      </c>
      <c r="C196" s="29">
        <v>902</v>
      </c>
      <c r="D196" s="30">
        <v>3</v>
      </c>
      <c r="E196" s="30">
        <v>10</v>
      </c>
      <c r="F196" s="31" t="s">
        <v>662</v>
      </c>
      <c r="G196" s="29"/>
      <c r="H196" s="33">
        <f t="shared" si="31"/>
        <v>2400.6</v>
      </c>
      <c r="I196" s="33">
        <f t="shared" si="31"/>
        <v>2400.6</v>
      </c>
      <c r="J196" s="33">
        <f t="shared" si="31"/>
        <v>2400.6</v>
      </c>
      <c r="L196" s="6"/>
    </row>
    <row r="197" spans="1:12" ht="31.5">
      <c r="A197" s="45"/>
      <c r="B197" s="28" t="s">
        <v>663</v>
      </c>
      <c r="C197" s="29">
        <v>902</v>
      </c>
      <c r="D197" s="30">
        <v>3</v>
      </c>
      <c r="E197" s="30">
        <v>10</v>
      </c>
      <c r="F197" s="31" t="s">
        <v>664</v>
      </c>
      <c r="G197" s="29"/>
      <c r="H197" s="33">
        <f>H199+H198</f>
        <v>2400.6</v>
      </c>
      <c r="I197" s="33">
        <f>I199+I198</f>
        <v>2400.6</v>
      </c>
      <c r="J197" s="33">
        <f>J199+J198</f>
        <v>2400.6</v>
      </c>
      <c r="L197" s="6"/>
    </row>
    <row r="198" spans="1:12" ht="31.5">
      <c r="A198" s="45"/>
      <c r="B198" s="28" t="s">
        <v>101</v>
      </c>
      <c r="C198" s="29">
        <v>902</v>
      </c>
      <c r="D198" s="30">
        <v>3</v>
      </c>
      <c r="E198" s="30">
        <v>10</v>
      </c>
      <c r="F198" s="31" t="s">
        <v>664</v>
      </c>
      <c r="G198" s="29">
        <v>200</v>
      </c>
      <c r="H198" s="33">
        <v>190</v>
      </c>
      <c r="I198" s="33">
        <v>190</v>
      </c>
      <c r="J198" s="33">
        <v>190</v>
      </c>
      <c r="L198" s="6"/>
    </row>
    <row r="199" spans="1:12" ht="31.5">
      <c r="A199" s="45"/>
      <c r="B199" s="28" t="s">
        <v>88</v>
      </c>
      <c r="C199" s="29">
        <v>902</v>
      </c>
      <c r="D199" s="30">
        <v>3</v>
      </c>
      <c r="E199" s="30">
        <v>10</v>
      </c>
      <c r="F199" s="31" t="s">
        <v>664</v>
      </c>
      <c r="G199" s="29">
        <v>600</v>
      </c>
      <c r="H199" s="33">
        <v>2210.6</v>
      </c>
      <c r="I199" s="33">
        <v>2210.6</v>
      </c>
      <c r="J199" s="33">
        <v>2210.6</v>
      </c>
      <c r="L199" s="6"/>
    </row>
    <row r="200" spans="1:12">
      <c r="A200" s="27"/>
      <c r="B200" s="28" t="s">
        <v>774</v>
      </c>
      <c r="C200" s="29">
        <v>902</v>
      </c>
      <c r="D200" s="30">
        <v>3</v>
      </c>
      <c r="E200" s="30">
        <v>10</v>
      </c>
      <c r="F200" s="31" t="s">
        <v>775</v>
      </c>
      <c r="G200" s="32"/>
      <c r="H200" s="33">
        <f>H201+H209</f>
        <v>252</v>
      </c>
      <c r="I200" s="33">
        <f>I201+I209+I202</f>
        <v>252</v>
      </c>
      <c r="J200" s="33">
        <f>J201+J209+J202</f>
        <v>252</v>
      </c>
      <c r="L200" s="6"/>
    </row>
    <row r="201" spans="1:12" ht="31.5" collapsed="1">
      <c r="A201" s="27"/>
      <c r="B201" s="28" t="s">
        <v>776</v>
      </c>
      <c r="C201" s="29">
        <v>902</v>
      </c>
      <c r="D201" s="30">
        <v>3</v>
      </c>
      <c r="E201" s="30">
        <v>10</v>
      </c>
      <c r="F201" s="31" t="s">
        <v>777</v>
      </c>
      <c r="G201" s="32"/>
      <c r="H201" s="33">
        <f>H205+H207+H202</f>
        <v>252</v>
      </c>
      <c r="I201" s="33">
        <f>I205+I207</f>
        <v>252</v>
      </c>
      <c r="J201" s="33">
        <f>J205+J207</f>
        <v>252</v>
      </c>
      <c r="K201" s="6"/>
      <c r="L201" s="6"/>
    </row>
    <row r="202" spans="1:12" outlineLevel="1">
      <c r="A202" s="27"/>
      <c r="B202" s="28" t="s">
        <v>93</v>
      </c>
      <c r="C202" s="29">
        <v>902</v>
      </c>
      <c r="D202" s="30">
        <v>3</v>
      </c>
      <c r="E202" s="30">
        <v>10</v>
      </c>
      <c r="F202" s="31" t="s">
        <v>778</v>
      </c>
      <c r="G202" s="32"/>
      <c r="H202" s="33">
        <f>H203+H204</f>
        <v>0</v>
      </c>
      <c r="I202" s="33">
        <f>I203+I204</f>
        <v>0</v>
      </c>
      <c r="J202" s="33">
        <f>J203+J204</f>
        <v>0</v>
      </c>
      <c r="K202" s="6"/>
      <c r="L202" s="6"/>
    </row>
    <row r="203" spans="1:12" outlineLevel="1">
      <c r="A203" s="27"/>
      <c r="B203" s="28" t="s">
        <v>514</v>
      </c>
      <c r="C203" s="29">
        <v>902</v>
      </c>
      <c r="D203" s="30">
        <v>3</v>
      </c>
      <c r="E203" s="30">
        <v>10</v>
      </c>
      <c r="F203" s="31" t="s">
        <v>778</v>
      </c>
      <c r="G203" s="32">
        <v>500</v>
      </c>
      <c r="H203" s="33">
        <v>0</v>
      </c>
      <c r="I203" s="33">
        <v>0</v>
      </c>
      <c r="J203" s="33">
        <v>0</v>
      </c>
      <c r="K203" s="6"/>
      <c r="L203" s="6"/>
    </row>
    <row r="204" spans="1:12" ht="31.5" outlineLevel="1">
      <c r="A204" s="27"/>
      <c r="B204" s="28" t="s">
        <v>101</v>
      </c>
      <c r="C204" s="29">
        <v>902</v>
      </c>
      <c r="D204" s="30">
        <v>3</v>
      </c>
      <c r="E204" s="30">
        <v>10</v>
      </c>
      <c r="F204" s="31" t="s">
        <v>778</v>
      </c>
      <c r="G204" s="32">
        <v>200</v>
      </c>
      <c r="H204" s="33">
        <v>0</v>
      </c>
      <c r="I204" s="33">
        <v>0</v>
      </c>
      <c r="J204" s="33">
        <v>0</v>
      </c>
      <c r="K204" s="6"/>
      <c r="L204" s="6"/>
    </row>
    <row r="205" spans="1:12" ht="110.25">
      <c r="A205" s="27"/>
      <c r="B205" s="28" t="s">
        <v>779</v>
      </c>
      <c r="C205" s="29">
        <v>902</v>
      </c>
      <c r="D205" s="30">
        <v>3</v>
      </c>
      <c r="E205" s="30">
        <v>10</v>
      </c>
      <c r="F205" s="31" t="s">
        <v>780</v>
      </c>
      <c r="G205" s="32"/>
      <c r="H205" s="33">
        <f>H206</f>
        <v>252</v>
      </c>
      <c r="I205" s="33">
        <f>I206</f>
        <v>252</v>
      </c>
      <c r="J205" s="33">
        <f>J206</f>
        <v>252</v>
      </c>
      <c r="K205" s="6"/>
      <c r="L205" s="6"/>
    </row>
    <row r="206" spans="1:12" ht="31.5" collapsed="1">
      <c r="A206" s="27"/>
      <c r="B206" s="28" t="s">
        <v>101</v>
      </c>
      <c r="C206" s="29">
        <v>902</v>
      </c>
      <c r="D206" s="30">
        <v>3</v>
      </c>
      <c r="E206" s="30">
        <v>10</v>
      </c>
      <c r="F206" s="31" t="s">
        <v>780</v>
      </c>
      <c r="G206" s="32">
        <v>200</v>
      </c>
      <c r="H206" s="33">
        <v>252</v>
      </c>
      <c r="I206" s="33">
        <v>252</v>
      </c>
      <c r="J206" s="33">
        <v>252</v>
      </c>
      <c r="K206" s="6"/>
      <c r="L206" s="6"/>
    </row>
    <row r="207" spans="1:12" ht="94.5" outlineLevel="1">
      <c r="A207" s="27"/>
      <c r="B207" s="28" t="s">
        <v>781</v>
      </c>
      <c r="C207" s="29">
        <v>902</v>
      </c>
      <c r="D207" s="30">
        <v>3</v>
      </c>
      <c r="E207" s="30">
        <v>10</v>
      </c>
      <c r="F207" s="31" t="s">
        <v>782</v>
      </c>
      <c r="G207" s="32"/>
      <c r="H207" s="33">
        <f>H208</f>
        <v>0</v>
      </c>
      <c r="I207" s="33">
        <f>I208</f>
        <v>0</v>
      </c>
      <c r="J207" s="33">
        <f>J208</f>
        <v>0</v>
      </c>
      <c r="K207" s="6"/>
      <c r="L207" s="6"/>
    </row>
    <row r="208" spans="1:12" ht="31.5" outlineLevel="1">
      <c r="A208" s="27"/>
      <c r="B208" s="28" t="s">
        <v>101</v>
      </c>
      <c r="C208" s="29">
        <v>902</v>
      </c>
      <c r="D208" s="30">
        <v>3</v>
      </c>
      <c r="E208" s="30">
        <v>10</v>
      </c>
      <c r="F208" s="31" t="s">
        <v>782</v>
      </c>
      <c r="G208" s="32">
        <v>200</v>
      </c>
      <c r="H208" s="33">
        <v>0</v>
      </c>
      <c r="I208" s="33">
        <v>0</v>
      </c>
      <c r="J208" s="33">
        <v>0</v>
      </c>
      <c r="K208" s="6"/>
      <c r="L208" s="6"/>
    </row>
    <row r="209" spans="1:12" outlineLevel="1">
      <c r="A209" s="27"/>
      <c r="B209" s="28" t="s">
        <v>783</v>
      </c>
      <c r="C209" s="29">
        <v>902</v>
      </c>
      <c r="D209" s="30">
        <v>3</v>
      </c>
      <c r="E209" s="30">
        <v>10</v>
      </c>
      <c r="F209" s="31" t="s">
        <v>784</v>
      </c>
      <c r="G209" s="32"/>
      <c r="H209" s="33">
        <f t="shared" ref="H209:J210" si="32">H210</f>
        <v>0</v>
      </c>
      <c r="I209" s="33">
        <f t="shared" si="32"/>
        <v>0</v>
      </c>
      <c r="J209" s="33">
        <f t="shared" si="32"/>
        <v>0</v>
      </c>
      <c r="K209" s="6"/>
      <c r="L209" s="6"/>
    </row>
    <row r="210" spans="1:12" outlineLevel="1">
      <c r="A210" s="27"/>
      <c r="B210" s="28" t="s">
        <v>93</v>
      </c>
      <c r="C210" s="29">
        <v>902</v>
      </c>
      <c r="D210" s="30">
        <v>3</v>
      </c>
      <c r="E210" s="30">
        <v>10</v>
      </c>
      <c r="F210" s="31" t="s">
        <v>785</v>
      </c>
      <c r="G210" s="32"/>
      <c r="H210" s="33">
        <f t="shared" si="32"/>
        <v>0</v>
      </c>
      <c r="I210" s="33">
        <f t="shared" si="32"/>
        <v>0</v>
      </c>
      <c r="J210" s="33">
        <f t="shared" si="32"/>
        <v>0</v>
      </c>
      <c r="K210" s="6"/>
      <c r="L210" s="6"/>
    </row>
    <row r="211" spans="1:12" outlineLevel="1">
      <c r="A211" s="27"/>
      <c r="B211" s="28" t="s">
        <v>514</v>
      </c>
      <c r="C211" s="29">
        <v>902</v>
      </c>
      <c r="D211" s="30">
        <v>3</v>
      </c>
      <c r="E211" s="30">
        <v>10</v>
      </c>
      <c r="F211" s="31" t="s">
        <v>785</v>
      </c>
      <c r="G211" s="32">
        <v>500</v>
      </c>
      <c r="H211" s="33">
        <v>0</v>
      </c>
      <c r="I211" s="33">
        <v>0</v>
      </c>
      <c r="J211" s="33">
        <v>0</v>
      </c>
      <c r="K211" s="6"/>
      <c r="L211" s="6"/>
    </row>
    <row r="212" spans="1:12" outlineLevel="1">
      <c r="A212" s="27"/>
      <c r="B212" s="28" t="s">
        <v>826</v>
      </c>
      <c r="C212" s="29">
        <v>902</v>
      </c>
      <c r="D212" s="30">
        <v>3</v>
      </c>
      <c r="E212" s="30">
        <v>10</v>
      </c>
      <c r="F212" s="31" t="s">
        <v>827</v>
      </c>
      <c r="G212" s="32"/>
      <c r="H212" s="33">
        <f>H213</f>
        <v>0</v>
      </c>
      <c r="I212" s="33">
        <f t="shared" ref="I212:J212" si="33">I213</f>
        <v>0</v>
      </c>
      <c r="J212" s="33">
        <f t="shared" si="33"/>
        <v>0</v>
      </c>
      <c r="K212" s="6"/>
      <c r="L212" s="6"/>
    </row>
    <row r="213" spans="1:12" outlineLevel="1">
      <c r="A213" s="27"/>
      <c r="B213" s="28" t="s">
        <v>828</v>
      </c>
      <c r="C213" s="29">
        <v>902</v>
      </c>
      <c r="D213" s="30">
        <v>3</v>
      </c>
      <c r="E213" s="30">
        <v>10</v>
      </c>
      <c r="F213" s="31" t="s">
        <v>829</v>
      </c>
      <c r="G213" s="32"/>
      <c r="H213" s="33">
        <f>H214</f>
        <v>0</v>
      </c>
      <c r="I213" s="33">
        <f t="shared" ref="I213:J213" si="34">I214</f>
        <v>0</v>
      </c>
      <c r="J213" s="33">
        <f t="shared" si="34"/>
        <v>0</v>
      </c>
      <c r="K213" s="6"/>
      <c r="L213" s="6"/>
    </row>
    <row r="214" spans="1:12" outlineLevel="1">
      <c r="A214" s="27"/>
      <c r="B214" s="28" t="s">
        <v>93</v>
      </c>
      <c r="C214" s="29">
        <v>902</v>
      </c>
      <c r="D214" s="30">
        <v>3</v>
      </c>
      <c r="E214" s="30">
        <v>10</v>
      </c>
      <c r="F214" s="31" t="s">
        <v>834</v>
      </c>
      <c r="G214" s="32"/>
      <c r="H214" s="33">
        <f>H215</f>
        <v>0</v>
      </c>
      <c r="I214" s="33">
        <f t="shared" ref="I214:J214" si="35">I215</f>
        <v>0</v>
      </c>
      <c r="J214" s="33">
        <f t="shared" si="35"/>
        <v>0</v>
      </c>
      <c r="K214" s="6"/>
      <c r="L214" s="6"/>
    </row>
    <row r="215" spans="1:12" outlineLevel="1">
      <c r="A215" s="27"/>
      <c r="B215" s="28" t="s">
        <v>514</v>
      </c>
      <c r="C215" s="29">
        <v>902</v>
      </c>
      <c r="D215" s="30">
        <v>3</v>
      </c>
      <c r="E215" s="30">
        <v>10</v>
      </c>
      <c r="F215" s="31" t="s">
        <v>834</v>
      </c>
      <c r="G215" s="32">
        <v>500</v>
      </c>
      <c r="H215" s="33">
        <v>0</v>
      </c>
      <c r="I215" s="33">
        <v>0</v>
      </c>
      <c r="J215" s="33">
        <v>0</v>
      </c>
      <c r="K215" s="6"/>
      <c r="L215" s="6"/>
    </row>
    <row r="216" spans="1:12" ht="31.5">
      <c r="A216" s="45"/>
      <c r="B216" s="28" t="s">
        <v>28</v>
      </c>
      <c r="C216" s="29">
        <v>902</v>
      </c>
      <c r="D216" s="30">
        <v>3</v>
      </c>
      <c r="E216" s="30">
        <v>14</v>
      </c>
      <c r="F216" s="31"/>
      <c r="G216" s="32"/>
      <c r="H216" s="33">
        <f>H217</f>
        <v>170</v>
      </c>
      <c r="I216" s="33">
        <f t="shared" ref="I216:J216" si="36">I217</f>
        <v>170</v>
      </c>
      <c r="J216" s="33">
        <f t="shared" si="36"/>
        <v>170</v>
      </c>
      <c r="K216" s="6"/>
      <c r="L216" s="6"/>
    </row>
    <row r="217" spans="1:12" ht="47.25">
      <c r="A217" s="45"/>
      <c r="B217" s="28" t="s">
        <v>939</v>
      </c>
      <c r="C217" s="29">
        <v>902</v>
      </c>
      <c r="D217" s="30">
        <v>3</v>
      </c>
      <c r="E217" s="30">
        <v>14</v>
      </c>
      <c r="F217" s="31" t="s">
        <v>305</v>
      </c>
      <c r="G217" s="32"/>
      <c r="H217" s="33">
        <f t="shared" ref="H217:J217" si="37">H218</f>
        <v>170</v>
      </c>
      <c r="I217" s="33">
        <f t="shared" si="37"/>
        <v>170</v>
      </c>
      <c r="J217" s="33">
        <f t="shared" si="37"/>
        <v>170</v>
      </c>
      <c r="K217" s="6"/>
      <c r="L217" s="6"/>
    </row>
    <row r="218" spans="1:12" ht="47.25">
      <c r="A218" s="45"/>
      <c r="B218" s="28" t="s">
        <v>940</v>
      </c>
      <c r="C218" s="29">
        <v>902</v>
      </c>
      <c r="D218" s="30">
        <v>3</v>
      </c>
      <c r="E218" s="30">
        <v>14</v>
      </c>
      <c r="F218" s="31" t="s">
        <v>306</v>
      </c>
      <c r="G218" s="32"/>
      <c r="H218" s="33">
        <f>H219+H222</f>
        <v>170</v>
      </c>
      <c r="I218" s="33">
        <f>I219+I222</f>
        <v>170</v>
      </c>
      <c r="J218" s="33">
        <f>J219+J222</f>
        <v>170</v>
      </c>
      <c r="K218" s="6"/>
      <c r="L218" s="6"/>
    </row>
    <row r="219" spans="1:12" ht="63">
      <c r="A219" s="45"/>
      <c r="B219" s="28" t="s">
        <v>307</v>
      </c>
      <c r="C219" s="29">
        <v>902</v>
      </c>
      <c r="D219" s="30">
        <v>3</v>
      </c>
      <c r="E219" s="30">
        <v>14</v>
      </c>
      <c r="F219" s="31" t="s">
        <v>308</v>
      </c>
      <c r="G219" s="32"/>
      <c r="H219" s="33">
        <f>H220</f>
        <v>120</v>
      </c>
      <c r="I219" s="33">
        <f t="shared" ref="I219:J220" si="38">I220</f>
        <v>120</v>
      </c>
      <c r="J219" s="33">
        <f t="shared" si="38"/>
        <v>120</v>
      </c>
      <c r="K219" s="6"/>
      <c r="L219" s="6"/>
    </row>
    <row r="220" spans="1:12">
      <c r="A220" s="45"/>
      <c r="B220" s="28" t="s">
        <v>309</v>
      </c>
      <c r="C220" s="29">
        <v>902</v>
      </c>
      <c r="D220" s="30">
        <v>3</v>
      </c>
      <c r="E220" s="30">
        <v>14</v>
      </c>
      <c r="F220" s="31" t="s">
        <v>310</v>
      </c>
      <c r="G220" s="32"/>
      <c r="H220" s="33">
        <f>H221</f>
        <v>120</v>
      </c>
      <c r="I220" s="33">
        <f t="shared" si="38"/>
        <v>120</v>
      </c>
      <c r="J220" s="33">
        <f t="shared" si="38"/>
        <v>120</v>
      </c>
      <c r="K220" s="6"/>
      <c r="L220" s="6"/>
    </row>
    <row r="221" spans="1:12" ht="31.5">
      <c r="A221" s="45"/>
      <c r="B221" s="28" t="s">
        <v>101</v>
      </c>
      <c r="C221" s="29">
        <v>902</v>
      </c>
      <c r="D221" s="30">
        <v>3</v>
      </c>
      <c r="E221" s="30">
        <v>14</v>
      </c>
      <c r="F221" s="31" t="s">
        <v>310</v>
      </c>
      <c r="G221" s="32">
        <v>200</v>
      </c>
      <c r="H221" s="33">
        <v>120</v>
      </c>
      <c r="I221" s="33">
        <v>120</v>
      </c>
      <c r="J221" s="33">
        <v>120</v>
      </c>
    </row>
    <row r="222" spans="1:12" ht="31.5">
      <c r="A222" s="45"/>
      <c r="B222" s="28" t="s">
        <v>313</v>
      </c>
      <c r="C222" s="29">
        <v>902</v>
      </c>
      <c r="D222" s="30">
        <v>3</v>
      </c>
      <c r="E222" s="30">
        <v>14</v>
      </c>
      <c r="F222" s="31" t="s">
        <v>314</v>
      </c>
      <c r="G222" s="32"/>
      <c r="H222" s="33">
        <f>H223</f>
        <v>50</v>
      </c>
      <c r="I222" s="33">
        <f>I223</f>
        <v>50</v>
      </c>
      <c r="J222" s="33">
        <f>J223</f>
        <v>50</v>
      </c>
    </row>
    <row r="223" spans="1:12" ht="31.5">
      <c r="A223" s="45"/>
      <c r="B223" s="28" t="s">
        <v>315</v>
      </c>
      <c r="C223" s="29">
        <v>902</v>
      </c>
      <c r="D223" s="30">
        <v>3</v>
      </c>
      <c r="E223" s="30">
        <v>14</v>
      </c>
      <c r="F223" s="31" t="s">
        <v>316</v>
      </c>
      <c r="G223" s="32"/>
      <c r="H223" s="33">
        <f>H224</f>
        <v>50</v>
      </c>
      <c r="I223" s="33">
        <f t="shared" ref="I223:J223" si="39">I224</f>
        <v>50</v>
      </c>
      <c r="J223" s="33">
        <f t="shared" si="39"/>
        <v>50</v>
      </c>
    </row>
    <row r="224" spans="1:12" ht="31.5">
      <c r="A224" s="45"/>
      <c r="B224" s="28" t="s">
        <v>101</v>
      </c>
      <c r="C224" s="29">
        <v>902</v>
      </c>
      <c r="D224" s="30">
        <v>3</v>
      </c>
      <c r="E224" s="30">
        <v>14</v>
      </c>
      <c r="F224" s="31" t="s">
        <v>316</v>
      </c>
      <c r="G224" s="32">
        <v>200</v>
      </c>
      <c r="H224" s="33">
        <v>50</v>
      </c>
      <c r="I224" s="33">
        <v>50</v>
      </c>
      <c r="J224" s="33">
        <v>50</v>
      </c>
    </row>
    <row r="225" spans="1:12">
      <c r="A225" s="45"/>
      <c r="B225" s="28" t="s">
        <v>30</v>
      </c>
      <c r="C225" s="29">
        <v>902</v>
      </c>
      <c r="D225" s="30">
        <v>4</v>
      </c>
      <c r="E225" s="30"/>
      <c r="F225" s="31"/>
      <c r="G225" s="32"/>
      <c r="H225" s="33">
        <f>H226+H238+H254</f>
        <v>47374.6</v>
      </c>
      <c r="I225" s="33">
        <f>I226+I238+I254</f>
        <v>47042.2</v>
      </c>
      <c r="J225" s="33">
        <f>J226+J238+J254</f>
        <v>49980.7</v>
      </c>
    </row>
    <row r="226" spans="1:12">
      <c r="A226" s="45"/>
      <c r="B226" s="28" t="s">
        <v>31</v>
      </c>
      <c r="C226" s="29">
        <v>902</v>
      </c>
      <c r="D226" s="30">
        <v>4</v>
      </c>
      <c r="E226" s="30">
        <v>5</v>
      </c>
      <c r="F226" s="31"/>
      <c r="G226" s="32"/>
      <c r="H226" s="33">
        <f>H227</f>
        <v>14219.4</v>
      </c>
      <c r="I226" s="33">
        <f>I227</f>
        <v>14219.4</v>
      </c>
      <c r="J226" s="33">
        <f>J227</f>
        <v>14219.4</v>
      </c>
    </row>
    <row r="227" spans="1:12">
      <c r="A227" s="45"/>
      <c r="B227" s="28" t="s">
        <v>583</v>
      </c>
      <c r="C227" s="29">
        <v>902</v>
      </c>
      <c r="D227" s="30">
        <v>4</v>
      </c>
      <c r="E227" s="30">
        <v>5</v>
      </c>
      <c r="F227" s="31" t="s">
        <v>584</v>
      </c>
      <c r="G227" s="32"/>
      <c r="H227" s="33">
        <f>H228+H232</f>
        <v>14219.4</v>
      </c>
      <c r="I227" s="33">
        <f>I228+I232</f>
        <v>14219.4</v>
      </c>
      <c r="J227" s="33">
        <f>J228+J232</f>
        <v>14219.4</v>
      </c>
    </row>
    <row r="228" spans="1:12" ht="31.5">
      <c r="A228" s="27"/>
      <c r="B228" s="28" t="s">
        <v>585</v>
      </c>
      <c r="C228" s="29">
        <v>902</v>
      </c>
      <c r="D228" s="30">
        <v>4</v>
      </c>
      <c r="E228" s="30">
        <v>5</v>
      </c>
      <c r="F228" s="31" t="s">
        <v>586</v>
      </c>
      <c r="G228" s="32"/>
      <c r="H228" s="33">
        <f>H229</f>
        <v>13670.5</v>
      </c>
      <c r="I228" s="33">
        <f t="shared" ref="I228:J228" si="40">I229</f>
        <v>13670.5</v>
      </c>
      <c r="J228" s="33">
        <f t="shared" si="40"/>
        <v>13670.5</v>
      </c>
    </row>
    <row r="229" spans="1:12" ht="31.5">
      <c r="A229" s="27"/>
      <c r="B229" s="28" t="s">
        <v>587</v>
      </c>
      <c r="C229" s="29">
        <v>902</v>
      </c>
      <c r="D229" s="30">
        <v>4</v>
      </c>
      <c r="E229" s="30">
        <v>5</v>
      </c>
      <c r="F229" s="31" t="s">
        <v>588</v>
      </c>
      <c r="G229" s="32"/>
      <c r="H229" s="33">
        <f t="shared" ref="H229:J230" si="41">H230</f>
        <v>13670.5</v>
      </c>
      <c r="I229" s="33">
        <f t="shared" si="41"/>
        <v>13670.5</v>
      </c>
      <c r="J229" s="33">
        <f t="shared" si="41"/>
        <v>13670.5</v>
      </c>
    </row>
    <row r="230" spans="1:12" ht="31.5">
      <c r="A230" s="27"/>
      <c r="B230" s="28" t="s">
        <v>589</v>
      </c>
      <c r="C230" s="29">
        <v>902</v>
      </c>
      <c r="D230" s="30">
        <v>4</v>
      </c>
      <c r="E230" s="30">
        <v>5</v>
      </c>
      <c r="F230" s="31" t="s">
        <v>590</v>
      </c>
      <c r="G230" s="32"/>
      <c r="H230" s="33">
        <f t="shared" si="41"/>
        <v>13670.5</v>
      </c>
      <c r="I230" s="33">
        <f t="shared" si="41"/>
        <v>13670.5</v>
      </c>
      <c r="J230" s="33">
        <f t="shared" si="41"/>
        <v>13670.5</v>
      </c>
    </row>
    <row r="231" spans="1:12">
      <c r="A231" s="27"/>
      <c r="B231" s="28" t="s">
        <v>191</v>
      </c>
      <c r="C231" s="29">
        <v>902</v>
      </c>
      <c r="D231" s="30">
        <v>4</v>
      </c>
      <c r="E231" s="30">
        <v>5</v>
      </c>
      <c r="F231" s="31" t="s">
        <v>590</v>
      </c>
      <c r="G231" s="32">
        <v>800</v>
      </c>
      <c r="H231" s="33">
        <v>13670.5</v>
      </c>
      <c r="I231" s="33">
        <v>13670.5</v>
      </c>
      <c r="J231" s="33">
        <v>13670.5</v>
      </c>
    </row>
    <row r="232" spans="1:12" ht="31.5">
      <c r="A232" s="27"/>
      <c r="B232" s="28" t="s">
        <v>591</v>
      </c>
      <c r="C232" s="29">
        <v>902</v>
      </c>
      <c r="D232" s="30">
        <v>4</v>
      </c>
      <c r="E232" s="30">
        <v>5</v>
      </c>
      <c r="F232" s="31" t="s">
        <v>592</v>
      </c>
      <c r="G232" s="32"/>
      <c r="H232" s="33">
        <f>H233</f>
        <v>548.9</v>
      </c>
      <c r="I232" s="33">
        <f>I233</f>
        <v>548.9</v>
      </c>
      <c r="J232" s="33">
        <f>J233</f>
        <v>548.9</v>
      </c>
      <c r="K232" s="6"/>
      <c r="L232" s="6"/>
    </row>
    <row r="233" spans="1:12" ht="31.5">
      <c r="A233" s="27"/>
      <c r="B233" s="28" t="s">
        <v>593</v>
      </c>
      <c r="C233" s="29">
        <v>902</v>
      </c>
      <c r="D233" s="30">
        <v>4</v>
      </c>
      <c r="E233" s="30">
        <v>5</v>
      </c>
      <c r="F233" s="31" t="s">
        <v>594</v>
      </c>
      <c r="G233" s="32"/>
      <c r="H233" s="33">
        <f>H234+H236</f>
        <v>548.9</v>
      </c>
      <c r="I233" s="33">
        <f>I234+I236</f>
        <v>548.9</v>
      </c>
      <c r="J233" s="33">
        <f>J234+J236</f>
        <v>548.9</v>
      </c>
      <c r="K233" s="6"/>
      <c r="L233" s="6"/>
    </row>
    <row r="234" spans="1:12" ht="94.5">
      <c r="A234" s="27"/>
      <c r="B234" s="28" t="s">
        <v>595</v>
      </c>
      <c r="C234" s="29">
        <v>902</v>
      </c>
      <c r="D234" s="30">
        <v>4</v>
      </c>
      <c r="E234" s="30">
        <v>5</v>
      </c>
      <c r="F234" s="31" t="s">
        <v>596</v>
      </c>
      <c r="G234" s="32"/>
      <c r="H234" s="33">
        <f>H235</f>
        <v>548.9</v>
      </c>
      <c r="I234" s="33">
        <f>I235</f>
        <v>548.9</v>
      </c>
      <c r="J234" s="33">
        <f>J235</f>
        <v>548.9</v>
      </c>
      <c r="K234" s="6"/>
      <c r="L234" s="6"/>
    </row>
    <row r="235" spans="1:12" ht="31.5" collapsed="1">
      <c r="A235" s="27"/>
      <c r="B235" s="28" t="s">
        <v>101</v>
      </c>
      <c r="C235" s="29">
        <v>902</v>
      </c>
      <c r="D235" s="30">
        <v>4</v>
      </c>
      <c r="E235" s="30">
        <v>5</v>
      </c>
      <c r="F235" s="31" t="s">
        <v>596</v>
      </c>
      <c r="G235" s="32">
        <v>200</v>
      </c>
      <c r="H235" s="33">
        <v>548.9</v>
      </c>
      <c r="I235" s="33">
        <v>548.9</v>
      </c>
      <c r="J235" s="33">
        <v>548.9</v>
      </c>
      <c r="K235" s="6"/>
      <c r="L235" s="6"/>
    </row>
    <row r="236" spans="1:12" ht="78.75" outlineLevel="1">
      <c r="A236" s="27"/>
      <c r="B236" s="28" t="s">
        <v>864</v>
      </c>
      <c r="C236" s="29">
        <v>902</v>
      </c>
      <c r="D236" s="30">
        <v>4</v>
      </c>
      <c r="E236" s="30">
        <v>5</v>
      </c>
      <c r="F236" s="31" t="s">
        <v>865</v>
      </c>
      <c r="G236" s="32"/>
      <c r="H236" s="33">
        <f>H237</f>
        <v>0</v>
      </c>
      <c r="I236" s="33">
        <f>I237</f>
        <v>0</v>
      </c>
      <c r="J236" s="33">
        <f>J237</f>
        <v>0</v>
      </c>
      <c r="K236" s="6"/>
      <c r="L236" s="6"/>
    </row>
    <row r="237" spans="1:12" ht="31.5" outlineLevel="1">
      <c r="A237" s="27"/>
      <c r="B237" s="28" t="s">
        <v>101</v>
      </c>
      <c r="C237" s="29">
        <v>902</v>
      </c>
      <c r="D237" s="30">
        <v>4</v>
      </c>
      <c r="E237" s="30">
        <v>5</v>
      </c>
      <c r="F237" s="31" t="s">
        <v>865</v>
      </c>
      <c r="G237" s="32">
        <v>200</v>
      </c>
      <c r="H237" s="33"/>
      <c r="I237" s="33"/>
      <c r="J237" s="33"/>
      <c r="K237" s="6"/>
      <c r="L237" s="6"/>
    </row>
    <row r="238" spans="1:12">
      <c r="A238" s="27"/>
      <c r="B238" s="28" t="s">
        <v>32</v>
      </c>
      <c r="C238" s="29">
        <v>902</v>
      </c>
      <c r="D238" s="30">
        <v>4</v>
      </c>
      <c r="E238" s="30">
        <v>9</v>
      </c>
      <c r="F238" s="31"/>
      <c r="G238" s="32"/>
      <c r="H238" s="33">
        <f>H239+H250</f>
        <v>5983.2</v>
      </c>
      <c r="I238" s="33">
        <f>I239+I250</f>
        <v>6258.8</v>
      </c>
      <c r="J238" s="33">
        <f>J239+J250</f>
        <v>8303.2999999999993</v>
      </c>
      <c r="K238" s="6"/>
      <c r="L238" s="6"/>
    </row>
    <row r="239" spans="1:12" ht="31.5" collapsed="1">
      <c r="A239" s="27"/>
      <c r="B239" s="28" t="s">
        <v>554</v>
      </c>
      <c r="C239" s="29">
        <v>902</v>
      </c>
      <c r="D239" s="30">
        <v>4</v>
      </c>
      <c r="E239" s="30">
        <v>9</v>
      </c>
      <c r="F239" s="31" t="s">
        <v>555</v>
      </c>
      <c r="G239" s="32"/>
      <c r="H239" s="33">
        <f>H240+H246</f>
        <v>5983.2</v>
      </c>
      <c r="I239" s="33">
        <f>I240+I246</f>
        <v>6258.8</v>
      </c>
      <c r="J239" s="33">
        <f>J240+J246</f>
        <v>8303.2999999999993</v>
      </c>
      <c r="K239" s="6"/>
      <c r="L239" s="6"/>
    </row>
    <row r="240" spans="1:12" ht="31.5" outlineLevel="1">
      <c r="A240" s="27"/>
      <c r="B240" s="28" t="s">
        <v>556</v>
      </c>
      <c r="C240" s="29">
        <v>902</v>
      </c>
      <c r="D240" s="30">
        <v>4</v>
      </c>
      <c r="E240" s="30">
        <v>9</v>
      </c>
      <c r="F240" s="31" t="s">
        <v>557</v>
      </c>
      <c r="G240" s="32"/>
      <c r="H240" s="33">
        <f t="shared" ref="H240:J240" si="42">H241</f>
        <v>0</v>
      </c>
      <c r="I240" s="33">
        <f t="shared" si="42"/>
        <v>0</v>
      </c>
      <c r="J240" s="33">
        <f t="shared" si="42"/>
        <v>0</v>
      </c>
      <c r="K240" s="6"/>
      <c r="L240" s="6"/>
    </row>
    <row r="241" spans="1:12" ht="47.25" outlineLevel="1">
      <c r="A241" s="27"/>
      <c r="B241" s="28" t="s">
        <v>558</v>
      </c>
      <c r="C241" s="29">
        <v>902</v>
      </c>
      <c r="D241" s="30">
        <v>4</v>
      </c>
      <c r="E241" s="30">
        <v>9</v>
      </c>
      <c r="F241" s="31" t="s">
        <v>559</v>
      </c>
      <c r="G241" s="32"/>
      <c r="H241" s="33">
        <f>H242+H244</f>
        <v>0</v>
      </c>
      <c r="I241" s="33">
        <f>I242+I244</f>
        <v>0</v>
      </c>
      <c r="J241" s="33">
        <f>J242+J244</f>
        <v>0</v>
      </c>
      <c r="K241" s="6"/>
      <c r="L241" s="6"/>
    </row>
    <row r="242" spans="1:12" outlineLevel="1">
      <c r="A242" s="27"/>
      <c r="B242" s="28" t="s">
        <v>568</v>
      </c>
      <c r="C242" s="29">
        <v>902</v>
      </c>
      <c r="D242" s="30">
        <v>4</v>
      </c>
      <c r="E242" s="30">
        <v>9</v>
      </c>
      <c r="F242" s="31" t="s">
        <v>561</v>
      </c>
      <c r="G242" s="32"/>
      <c r="H242" s="33">
        <f>H243</f>
        <v>0</v>
      </c>
      <c r="I242" s="33">
        <f>I243</f>
        <v>0</v>
      </c>
      <c r="J242" s="33">
        <f>J243</f>
        <v>0</v>
      </c>
      <c r="K242" s="6"/>
      <c r="L242" s="6"/>
    </row>
    <row r="243" spans="1:12" ht="31.5" outlineLevel="1">
      <c r="A243" s="27"/>
      <c r="B243" s="28" t="s">
        <v>101</v>
      </c>
      <c r="C243" s="29">
        <v>902</v>
      </c>
      <c r="D243" s="30">
        <v>4</v>
      </c>
      <c r="E243" s="30">
        <v>9</v>
      </c>
      <c r="F243" s="31" t="s">
        <v>561</v>
      </c>
      <c r="G243" s="32">
        <v>200</v>
      </c>
      <c r="H243" s="33">
        <v>0</v>
      </c>
      <c r="I243" s="33">
        <v>0</v>
      </c>
      <c r="J243" s="33">
        <v>0</v>
      </c>
      <c r="K243" s="6"/>
      <c r="L243" s="6"/>
    </row>
    <row r="244" spans="1:12" ht="31.5" outlineLevel="1">
      <c r="A244" s="27"/>
      <c r="B244" s="28" t="s">
        <v>562</v>
      </c>
      <c r="C244" s="29">
        <v>902</v>
      </c>
      <c r="D244" s="30">
        <v>4</v>
      </c>
      <c r="E244" s="30">
        <v>9</v>
      </c>
      <c r="F244" s="31" t="s">
        <v>563</v>
      </c>
      <c r="G244" s="32"/>
      <c r="H244" s="33">
        <f>H245</f>
        <v>0</v>
      </c>
      <c r="I244" s="33">
        <f>I245</f>
        <v>0</v>
      </c>
      <c r="J244" s="33">
        <f>J245</f>
        <v>0</v>
      </c>
      <c r="K244" s="6"/>
      <c r="L244" s="6"/>
    </row>
    <row r="245" spans="1:12" ht="31.5" outlineLevel="1">
      <c r="A245" s="27"/>
      <c r="B245" s="28" t="s">
        <v>101</v>
      </c>
      <c r="C245" s="29">
        <v>902</v>
      </c>
      <c r="D245" s="30">
        <v>4</v>
      </c>
      <c r="E245" s="30">
        <v>9</v>
      </c>
      <c r="F245" s="31" t="s">
        <v>563</v>
      </c>
      <c r="G245" s="32">
        <v>200</v>
      </c>
      <c r="H245" s="33">
        <v>0</v>
      </c>
      <c r="I245" s="33">
        <v>0</v>
      </c>
      <c r="J245" s="33">
        <v>0</v>
      </c>
      <c r="K245" s="6"/>
      <c r="L245" s="6"/>
    </row>
    <row r="246" spans="1:12" ht="31.5">
      <c r="A246" s="27"/>
      <c r="B246" s="28" t="s">
        <v>564</v>
      </c>
      <c r="C246" s="29">
        <v>902</v>
      </c>
      <c r="D246" s="30">
        <v>4</v>
      </c>
      <c r="E246" s="30">
        <v>9</v>
      </c>
      <c r="F246" s="31" t="s">
        <v>565</v>
      </c>
      <c r="G246" s="32"/>
      <c r="H246" s="33">
        <f>H247</f>
        <v>5983.2</v>
      </c>
      <c r="I246" s="33">
        <f t="shared" ref="I246:J248" si="43">I247</f>
        <v>6258.8</v>
      </c>
      <c r="J246" s="33">
        <f t="shared" si="43"/>
        <v>8303.2999999999993</v>
      </c>
      <c r="K246" s="6"/>
      <c r="L246" s="6"/>
    </row>
    <row r="247" spans="1:12">
      <c r="A247" s="27"/>
      <c r="B247" s="28" t="s">
        <v>566</v>
      </c>
      <c r="C247" s="29">
        <v>902</v>
      </c>
      <c r="D247" s="30">
        <v>4</v>
      </c>
      <c r="E247" s="30">
        <v>9</v>
      </c>
      <c r="F247" s="31" t="s">
        <v>567</v>
      </c>
      <c r="G247" s="32"/>
      <c r="H247" s="33">
        <f>H248</f>
        <v>5983.2</v>
      </c>
      <c r="I247" s="33">
        <f t="shared" si="43"/>
        <v>6258.8</v>
      </c>
      <c r="J247" s="33">
        <f t="shared" si="43"/>
        <v>8303.2999999999993</v>
      </c>
      <c r="K247" s="6"/>
      <c r="L247" s="6"/>
    </row>
    <row r="248" spans="1:12">
      <c r="A248" s="27"/>
      <c r="B248" s="28" t="s">
        <v>568</v>
      </c>
      <c r="C248" s="29">
        <v>902</v>
      </c>
      <c r="D248" s="30">
        <v>4</v>
      </c>
      <c r="E248" s="30">
        <v>9</v>
      </c>
      <c r="F248" s="31" t="s">
        <v>942</v>
      </c>
      <c r="G248" s="32"/>
      <c r="H248" s="33">
        <f>H249</f>
        <v>5983.2</v>
      </c>
      <c r="I248" s="33">
        <f t="shared" si="43"/>
        <v>6258.8</v>
      </c>
      <c r="J248" s="33">
        <f t="shared" si="43"/>
        <v>8303.2999999999993</v>
      </c>
      <c r="K248" s="6"/>
      <c r="L248" s="6"/>
    </row>
    <row r="249" spans="1:12" ht="31.5" collapsed="1">
      <c r="A249" s="27"/>
      <c r="B249" s="28" t="s">
        <v>101</v>
      </c>
      <c r="C249" s="29">
        <v>902</v>
      </c>
      <c r="D249" s="30">
        <v>4</v>
      </c>
      <c r="E249" s="30">
        <v>9</v>
      </c>
      <c r="F249" s="31" t="s">
        <v>942</v>
      </c>
      <c r="G249" s="32">
        <v>200</v>
      </c>
      <c r="H249" s="33">
        <v>5983.2</v>
      </c>
      <c r="I249" s="33">
        <v>6258.8</v>
      </c>
      <c r="J249" s="33">
        <v>8303.2999999999993</v>
      </c>
      <c r="K249" s="6"/>
      <c r="L249" s="6"/>
    </row>
    <row r="250" spans="1:12" outlineLevel="1">
      <c r="A250" s="27"/>
      <c r="B250" s="28" t="s">
        <v>786</v>
      </c>
      <c r="C250" s="29">
        <v>902</v>
      </c>
      <c r="D250" s="30">
        <v>4</v>
      </c>
      <c r="E250" s="30">
        <v>9</v>
      </c>
      <c r="F250" s="31" t="s">
        <v>787</v>
      </c>
      <c r="G250" s="32"/>
      <c r="H250" s="33">
        <f>H251</f>
        <v>0</v>
      </c>
      <c r="I250" s="33">
        <f t="shared" ref="I250:J252" si="44">I251</f>
        <v>0</v>
      </c>
      <c r="J250" s="33">
        <f t="shared" si="44"/>
        <v>0</v>
      </c>
      <c r="K250" s="6"/>
      <c r="L250" s="6"/>
    </row>
    <row r="251" spans="1:12" outlineLevel="1">
      <c r="A251" s="27"/>
      <c r="B251" s="28" t="s">
        <v>788</v>
      </c>
      <c r="C251" s="29">
        <v>902</v>
      </c>
      <c r="D251" s="30">
        <v>4</v>
      </c>
      <c r="E251" s="30">
        <v>9</v>
      </c>
      <c r="F251" s="31" t="s">
        <v>789</v>
      </c>
      <c r="G251" s="32"/>
      <c r="H251" s="33">
        <f>H252</f>
        <v>0</v>
      </c>
      <c r="I251" s="33">
        <f t="shared" si="44"/>
        <v>0</v>
      </c>
      <c r="J251" s="33">
        <f t="shared" si="44"/>
        <v>0</v>
      </c>
      <c r="K251" s="6"/>
      <c r="L251" s="6"/>
    </row>
    <row r="252" spans="1:12" outlineLevel="1">
      <c r="A252" s="27"/>
      <c r="B252" s="28" t="s">
        <v>93</v>
      </c>
      <c r="C252" s="29">
        <v>902</v>
      </c>
      <c r="D252" s="30">
        <v>4</v>
      </c>
      <c r="E252" s="30">
        <v>9</v>
      </c>
      <c r="F252" s="31" t="s">
        <v>790</v>
      </c>
      <c r="G252" s="32"/>
      <c r="H252" s="33">
        <f>H253</f>
        <v>0</v>
      </c>
      <c r="I252" s="33">
        <f t="shared" si="44"/>
        <v>0</v>
      </c>
      <c r="J252" s="33">
        <f t="shared" si="44"/>
        <v>0</v>
      </c>
      <c r="K252" s="6"/>
      <c r="L252" s="6"/>
    </row>
    <row r="253" spans="1:12" outlineLevel="1">
      <c r="A253" s="27"/>
      <c r="B253" s="28" t="s">
        <v>514</v>
      </c>
      <c r="C253" s="29">
        <v>902</v>
      </c>
      <c r="D253" s="30">
        <v>4</v>
      </c>
      <c r="E253" s="30">
        <v>9</v>
      </c>
      <c r="F253" s="31" t="s">
        <v>790</v>
      </c>
      <c r="G253" s="32">
        <v>500</v>
      </c>
      <c r="H253" s="33">
        <v>0</v>
      </c>
      <c r="I253" s="33">
        <v>0</v>
      </c>
      <c r="J253" s="33">
        <v>0</v>
      </c>
      <c r="K253" s="6"/>
      <c r="L253" s="6"/>
    </row>
    <row r="254" spans="1:12">
      <c r="A254" s="27"/>
      <c r="B254" s="28" t="s">
        <v>33</v>
      </c>
      <c r="C254" s="29">
        <v>902</v>
      </c>
      <c r="D254" s="30">
        <v>4</v>
      </c>
      <c r="E254" s="30">
        <v>12</v>
      </c>
      <c r="F254" s="31"/>
      <c r="G254" s="32"/>
      <c r="H254" s="33">
        <f>H260+H287+H280+H273+H255</f>
        <v>27172</v>
      </c>
      <c r="I254" s="33">
        <f t="shared" ref="I254:J254" si="45">I260+I287+I280+I273+I255</f>
        <v>26564</v>
      </c>
      <c r="J254" s="33">
        <f t="shared" si="45"/>
        <v>27458</v>
      </c>
      <c r="K254" s="6"/>
      <c r="L254" s="6"/>
    </row>
    <row r="255" spans="1:12">
      <c r="A255" s="45"/>
      <c r="B255" s="36" t="s">
        <v>209</v>
      </c>
      <c r="C255" s="29">
        <v>902</v>
      </c>
      <c r="D255" s="30">
        <v>4</v>
      </c>
      <c r="E255" s="30">
        <v>12</v>
      </c>
      <c r="F255" s="31" t="s">
        <v>210</v>
      </c>
      <c r="G255" s="32"/>
      <c r="H255" s="33">
        <f t="shared" ref="H255:J257" si="46">H256</f>
        <v>30</v>
      </c>
      <c r="I255" s="33">
        <f t="shared" si="46"/>
        <v>30</v>
      </c>
      <c r="J255" s="33">
        <f t="shared" si="46"/>
        <v>30</v>
      </c>
      <c r="K255" s="6"/>
      <c r="L255" s="6"/>
    </row>
    <row r="256" spans="1:12" ht="31.5">
      <c r="A256" s="45"/>
      <c r="B256" s="28" t="s">
        <v>211</v>
      </c>
      <c r="C256" s="29">
        <v>902</v>
      </c>
      <c r="D256" s="30">
        <v>4</v>
      </c>
      <c r="E256" s="30">
        <v>12</v>
      </c>
      <c r="F256" s="31" t="s">
        <v>212</v>
      </c>
      <c r="G256" s="32"/>
      <c r="H256" s="33">
        <f t="shared" si="46"/>
        <v>30</v>
      </c>
      <c r="I256" s="33">
        <f t="shared" si="46"/>
        <v>30</v>
      </c>
      <c r="J256" s="33">
        <f t="shared" si="46"/>
        <v>30</v>
      </c>
      <c r="K256" s="6"/>
      <c r="L256" s="6"/>
    </row>
    <row r="257" spans="1:12" ht="47.25">
      <c r="A257" s="45"/>
      <c r="B257" s="28" t="s">
        <v>241</v>
      </c>
      <c r="C257" s="29">
        <v>902</v>
      </c>
      <c r="D257" s="30">
        <v>4</v>
      </c>
      <c r="E257" s="30">
        <v>12</v>
      </c>
      <c r="F257" s="31" t="s">
        <v>242</v>
      </c>
      <c r="G257" s="32"/>
      <c r="H257" s="33">
        <f>H258</f>
        <v>30</v>
      </c>
      <c r="I257" s="33">
        <f t="shared" si="46"/>
        <v>30</v>
      </c>
      <c r="J257" s="33">
        <f t="shared" si="46"/>
        <v>30</v>
      </c>
      <c r="K257" s="6"/>
      <c r="L257" s="6"/>
    </row>
    <row r="258" spans="1:12" ht="31.5">
      <c r="A258" s="45"/>
      <c r="B258" s="28" t="s">
        <v>243</v>
      </c>
      <c r="C258" s="29">
        <v>902</v>
      </c>
      <c r="D258" s="30">
        <v>4</v>
      </c>
      <c r="E258" s="30">
        <v>12</v>
      </c>
      <c r="F258" s="31" t="s">
        <v>244</v>
      </c>
      <c r="G258" s="32"/>
      <c r="H258" s="33">
        <f>H259</f>
        <v>30</v>
      </c>
      <c r="I258" s="33">
        <f t="shared" ref="I258:J258" si="47">I259</f>
        <v>30</v>
      </c>
      <c r="J258" s="33">
        <f t="shared" si="47"/>
        <v>30</v>
      </c>
      <c r="K258" s="6"/>
      <c r="L258" s="6"/>
    </row>
    <row r="259" spans="1:12">
      <c r="A259" s="45"/>
      <c r="B259" s="28" t="s">
        <v>110</v>
      </c>
      <c r="C259" s="29">
        <v>902</v>
      </c>
      <c r="D259" s="30">
        <v>4</v>
      </c>
      <c r="E259" s="30">
        <v>12</v>
      </c>
      <c r="F259" s="31" t="s">
        <v>244</v>
      </c>
      <c r="G259" s="32">
        <v>300</v>
      </c>
      <c r="H259" s="33">
        <v>30</v>
      </c>
      <c r="I259" s="33">
        <v>30</v>
      </c>
      <c r="J259" s="33">
        <v>30</v>
      </c>
      <c r="K259" s="6"/>
      <c r="L259" s="6"/>
    </row>
    <row r="260" spans="1:12" ht="31.5">
      <c r="A260" s="27"/>
      <c r="B260" s="28" t="s">
        <v>464</v>
      </c>
      <c r="C260" s="29">
        <v>902</v>
      </c>
      <c r="D260" s="30">
        <v>4</v>
      </c>
      <c r="E260" s="30">
        <v>12</v>
      </c>
      <c r="F260" s="47" t="s">
        <v>465</v>
      </c>
      <c r="G260" s="32"/>
      <c r="H260" s="33">
        <f>H261+H265</f>
        <v>2118</v>
      </c>
      <c r="I260" s="33">
        <f>I261+I265</f>
        <v>2210</v>
      </c>
      <c r="J260" s="33">
        <f>J261+J265</f>
        <v>2304</v>
      </c>
      <c r="K260" s="6"/>
      <c r="L260" s="6"/>
    </row>
    <row r="261" spans="1:12" ht="31.5">
      <c r="A261" s="27"/>
      <c r="B261" s="28" t="s">
        <v>466</v>
      </c>
      <c r="C261" s="29">
        <v>902</v>
      </c>
      <c r="D261" s="30">
        <v>4</v>
      </c>
      <c r="E261" s="30">
        <v>12</v>
      </c>
      <c r="F261" s="47" t="s">
        <v>467</v>
      </c>
      <c r="G261" s="32"/>
      <c r="H261" s="33">
        <f>H262</f>
        <v>820</v>
      </c>
      <c r="I261" s="33">
        <f t="shared" ref="I261:J263" si="48">I262</f>
        <v>860</v>
      </c>
      <c r="J261" s="33">
        <f t="shared" si="48"/>
        <v>900</v>
      </c>
      <c r="K261" s="6"/>
      <c r="L261" s="6"/>
    </row>
    <row r="262" spans="1:12" ht="31.5">
      <c r="A262" s="27"/>
      <c r="B262" s="28" t="s">
        <v>468</v>
      </c>
      <c r="C262" s="29">
        <v>902</v>
      </c>
      <c r="D262" s="30">
        <v>4</v>
      </c>
      <c r="E262" s="30">
        <v>12</v>
      </c>
      <c r="F262" s="47" t="s">
        <v>469</v>
      </c>
      <c r="G262" s="32"/>
      <c r="H262" s="33">
        <f>H263</f>
        <v>820</v>
      </c>
      <c r="I262" s="33">
        <f t="shared" si="48"/>
        <v>860</v>
      </c>
      <c r="J262" s="33">
        <f t="shared" si="48"/>
        <v>900</v>
      </c>
      <c r="K262" s="6"/>
      <c r="L262" s="6"/>
    </row>
    <row r="263" spans="1:12">
      <c r="A263" s="27"/>
      <c r="B263" s="28" t="s">
        <v>470</v>
      </c>
      <c r="C263" s="29">
        <v>902</v>
      </c>
      <c r="D263" s="30">
        <v>4</v>
      </c>
      <c r="E263" s="30">
        <v>12</v>
      </c>
      <c r="F263" s="47" t="s">
        <v>471</v>
      </c>
      <c r="G263" s="32"/>
      <c r="H263" s="33">
        <f>H264</f>
        <v>820</v>
      </c>
      <c r="I263" s="33">
        <f t="shared" si="48"/>
        <v>860</v>
      </c>
      <c r="J263" s="33">
        <f t="shared" si="48"/>
        <v>900</v>
      </c>
      <c r="K263" s="6"/>
      <c r="L263" s="6"/>
    </row>
    <row r="264" spans="1:12" ht="31.5">
      <c r="A264" s="27"/>
      <c r="B264" s="28" t="s">
        <v>101</v>
      </c>
      <c r="C264" s="29">
        <v>902</v>
      </c>
      <c r="D264" s="30">
        <v>4</v>
      </c>
      <c r="E264" s="30">
        <v>12</v>
      </c>
      <c r="F264" s="47" t="s">
        <v>471</v>
      </c>
      <c r="G264" s="32">
        <v>200</v>
      </c>
      <c r="H264" s="33">
        <v>820</v>
      </c>
      <c r="I264" s="33">
        <v>860</v>
      </c>
      <c r="J264" s="33">
        <v>900</v>
      </c>
      <c r="K264" s="6"/>
      <c r="L264" s="6"/>
    </row>
    <row r="265" spans="1:12" ht="31.5">
      <c r="A265" s="27"/>
      <c r="B265" s="28" t="s">
        <v>472</v>
      </c>
      <c r="C265" s="29">
        <v>902</v>
      </c>
      <c r="D265" s="30">
        <v>4</v>
      </c>
      <c r="E265" s="30">
        <v>12</v>
      </c>
      <c r="F265" s="47" t="s">
        <v>473</v>
      </c>
      <c r="G265" s="32"/>
      <c r="H265" s="33">
        <f t="shared" ref="H265:J265" si="49">H266</f>
        <v>1298</v>
      </c>
      <c r="I265" s="33">
        <f t="shared" si="49"/>
        <v>1350</v>
      </c>
      <c r="J265" s="33">
        <f t="shared" si="49"/>
        <v>1404</v>
      </c>
      <c r="K265" s="6"/>
      <c r="L265" s="6"/>
    </row>
    <row r="266" spans="1:12" ht="47.25">
      <c r="A266" s="27"/>
      <c r="B266" s="28" t="s">
        <v>474</v>
      </c>
      <c r="C266" s="29">
        <v>902</v>
      </c>
      <c r="D266" s="30">
        <v>4</v>
      </c>
      <c r="E266" s="30">
        <v>12</v>
      </c>
      <c r="F266" s="47" t="s">
        <v>475</v>
      </c>
      <c r="G266" s="32"/>
      <c r="H266" s="33">
        <f>H267+H270</f>
        <v>1298</v>
      </c>
      <c r="I266" s="33">
        <f t="shared" ref="I266:J266" si="50">I267+I270</f>
        <v>1350</v>
      </c>
      <c r="J266" s="33">
        <f t="shared" si="50"/>
        <v>1404</v>
      </c>
      <c r="K266" s="6"/>
      <c r="L266" s="6"/>
    </row>
    <row r="267" spans="1:12" collapsed="1">
      <c r="A267" s="27"/>
      <c r="B267" s="28" t="s">
        <v>476</v>
      </c>
      <c r="C267" s="29">
        <v>902</v>
      </c>
      <c r="D267" s="30">
        <v>4</v>
      </c>
      <c r="E267" s="30">
        <v>12</v>
      </c>
      <c r="F267" s="47" t="s">
        <v>477</v>
      </c>
      <c r="G267" s="32"/>
      <c r="H267" s="33">
        <f>H269+H268</f>
        <v>1298</v>
      </c>
      <c r="I267" s="33">
        <f>I269+I268</f>
        <v>1350</v>
      </c>
      <c r="J267" s="33">
        <f>J269+J268</f>
        <v>1404</v>
      </c>
      <c r="L267" s="6"/>
    </row>
    <row r="268" spans="1:12" ht="47.25" outlineLevel="1">
      <c r="A268" s="27"/>
      <c r="B268" s="28" t="s">
        <v>113</v>
      </c>
      <c r="C268" s="29">
        <v>902</v>
      </c>
      <c r="D268" s="30">
        <v>4</v>
      </c>
      <c r="E268" s="30">
        <v>12</v>
      </c>
      <c r="F268" s="47" t="s">
        <v>477</v>
      </c>
      <c r="G268" s="32">
        <v>100</v>
      </c>
      <c r="H268" s="33">
        <v>0</v>
      </c>
      <c r="I268" s="33">
        <v>0</v>
      </c>
      <c r="J268" s="33">
        <v>0</v>
      </c>
      <c r="L268" s="6"/>
    </row>
    <row r="269" spans="1:12" ht="31.5" collapsed="1">
      <c r="A269" s="27"/>
      <c r="B269" s="28" t="s">
        <v>101</v>
      </c>
      <c r="C269" s="29">
        <v>902</v>
      </c>
      <c r="D269" s="30">
        <v>4</v>
      </c>
      <c r="E269" s="30">
        <v>12</v>
      </c>
      <c r="F269" s="47" t="s">
        <v>477</v>
      </c>
      <c r="G269" s="32">
        <v>200</v>
      </c>
      <c r="H269" s="33">
        <v>1298</v>
      </c>
      <c r="I269" s="33">
        <v>1350</v>
      </c>
      <c r="J269" s="33">
        <v>1404</v>
      </c>
      <c r="L269" s="6"/>
    </row>
    <row r="270" spans="1:12" outlineLevel="1">
      <c r="A270" s="27"/>
      <c r="B270" s="28" t="s">
        <v>93</v>
      </c>
      <c r="C270" s="29">
        <v>902</v>
      </c>
      <c r="D270" s="30">
        <v>4</v>
      </c>
      <c r="E270" s="30">
        <v>12</v>
      </c>
      <c r="F270" s="47" t="s">
        <v>478</v>
      </c>
      <c r="G270" s="32"/>
      <c r="H270" s="33">
        <f>H271+H272</f>
        <v>0</v>
      </c>
      <c r="I270" s="33">
        <f t="shared" ref="I270:J270" si="51">I271+I272</f>
        <v>0</v>
      </c>
      <c r="J270" s="33">
        <f t="shared" si="51"/>
        <v>0</v>
      </c>
      <c r="L270" s="6"/>
    </row>
    <row r="271" spans="1:12" ht="47.25" outlineLevel="1">
      <c r="A271" s="27"/>
      <c r="B271" s="28" t="s">
        <v>113</v>
      </c>
      <c r="C271" s="29">
        <v>902</v>
      </c>
      <c r="D271" s="30">
        <v>4</v>
      </c>
      <c r="E271" s="30">
        <v>12</v>
      </c>
      <c r="F271" s="47" t="s">
        <v>478</v>
      </c>
      <c r="G271" s="32">
        <v>100</v>
      </c>
      <c r="H271" s="33">
        <v>0</v>
      </c>
      <c r="I271" s="33">
        <v>0</v>
      </c>
      <c r="J271" s="33">
        <v>0</v>
      </c>
      <c r="L271" s="6"/>
    </row>
    <row r="272" spans="1:12" ht="31.5" outlineLevel="1">
      <c r="A272" s="27"/>
      <c r="B272" s="28" t="s">
        <v>101</v>
      </c>
      <c r="C272" s="29">
        <v>902</v>
      </c>
      <c r="D272" s="30">
        <v>4</v>
      </c>
      <c r="E272" s="30">
        <v>12</v>
      </c>
      <c r="F272" s="47" t="s">
        <v>478</v>
      </c>
      <c r="G272" s="32">
        <v>200</v>
      </c>
      <c r="H272" s="33">
        <v>0</v>
      </c>
      <c r="I272" s="33">
        <v>0</v>
      </c>
      <c r="J272" s="33">
        <v>0</v>
      </c>
      <c r="L272" s="6"/>
    </row>
    <row r="273" spans="1:12" ht="31.5">
      <c r="A273" s="27"/>
      <c r="B273" s="28" t="s">
        <v>696</v>
      </c>
      <c r="C273" s="29">
        <v>902</v>
      </c>
      <c r="D273" s="30">
        <v>4</v>
      </c>
      <c r="E273" s="30">
        <v>12</v>
      </c>
      <c r="F273" s="31" t="s">
        <v>697</v>
      </c>
      <c r="G273" s="32"/>
      <c r="H273" s="33">
        <f t="shared" ref="H273:J274" si="52">H274</f>
        <v>175</v>
      </c>
      <c r="I273" s="33">
        <f t="shared" si="52"/>
        <v>175</v>
      </c>
      <c r="J273" s="33">
        <f t="shared" si="52"/>
        <v>175</v>
      </c>
      <c r="L273" s="6"/>
    </row>
    <row r="274" spans="1:12" ht="31.5">
      <c r="A274" s="27"/>
      <c r="B274" s="28" t="s">
        <v>698</v>
      </c>
      <c r="C274" s="29">
        <v>902</v>
      </c>
      <c r="D274" s="30">
        <v>4</v>
      </c>
      <c r="E274" s="30">
        <v>12</v>
      </c>
      <c r="F274" s="31" t="s">
        <v>699</v>
      </c>
      <c r="G274" s="32"/>
      <c r="H274" s="33">
        <f t="shared" si="52"/>
        <v>175</v>
      </c>
      <c r="I274" s="33">
        <f t="shared" si="52"/>
        <v>175</v>
      </c>
      <c r="J274" s="33">
        <f t="shared" si="52"/>
        <v>175</v>
      </c>
      <c r="L274" s="6"/>
    </row>
    <row r="275" spans="1:12">
      <c r="A275" s="27"/>
      <c r="B275" s="28" t="s">
        <v>700</v>
      </c>
      <c r="C275" s="29">
        <v>902</v>
      </c>
      <c r="D275" s="30">
        <v>4</v>
      </c>
      <c r="E275" s="30">
        <v>12</v>
      </c>
      <c r="F275" s="31" t="s">
        <v>701</v>
      </c>
      <c r="G275" s="32"/>
      <c r="H275" s="33">
        <f>H278+H276</f>
        <v>175</v>
      </c>
      <c r="I275" s="33">
        <f>I278+I276</f>
        <v>175</v>
      </c>
      <c r="J275" s="33">
        <f>J278+J276</f>
        <v>175</v>
      </c>
      <c r="L275" s="6"/>
    </row>
    <row r="276" spans="1:12" ht="31.5">
      <c r="A276" s="27"/>
      <c r="B276" s="28" t="s">
        <v>702</v>
      </c>
      <c r="C276" s="29">
        <v>902</v>
      </c>
      <c r="D276" s="30">
        <v>4</v>
      </c>
      <c r="E276" s="30">
        <v>12</v>
      </c>
      <c r="F276" s="31" t="s">
        <v>703</v>
      </c>
      <c r="G276" s="32"/>
      <c r="H276" s="33">
        <f>H277</f>
        <v>25</v>
      </c>
      <c r="I276" s="33">
        <f>I277</f>
        <v>25</v>
      </c>
      <c r="J276" s="33">
        <f>J277</f>
        <v>25</v>
      </c>
      <c r="L276" s="6"/>
    </row>
    <row r="277" spans="1:12" ht="31.5">
      <c r="A277" s="27"/>
      <c r="B277" s="28" t="s">
        <v>101</v>
      </c>
      <c r="C277" s="29">
        <v>902</v>
      </c>
      <c r="D277" s="30">
        <v>4</v>
      </c>
      <c r="E277" s="30">
        <v>12</v>
      </c>
      <c r="F277" s="31" t="s">
        <v>703</v>
      </c>
      <c r="G277" s="32">
        <v>200</v>
      </c>
      <c r="H277" s="33">
        <v>25</v>
      </c>
      <c r="I277" s="33">
        <v>25</v>
      </c>
      <c r="J277" s="33">
        <v>25</v>
      </c>
      <c r="L277" s="6"/>
    </row>
    <row r="278" spans="1:12" ht="31.5">
      <c r="A278" s="27"/>
      <c r="B278" s="28" t="s">
        <v>704</v>
      </c>
      <c r="C278" s="29">
        <v>902</v>
      </c>
      <c r="D278" s="30">
        <v>4</v>
      </c>
      <c r="E278" s="30">
        <v>12</v>
      </c>
      <c r="F278" s="31" t="s">
        <v>705</v>
      </c>
      <c r="G278" s="32"/>
      <c r="H278" s="33">
        <f>H279</f>
        <v>150</v>
      </c>
      <c r="I278" s="33">
        <f>I279</f>
        <v>150</v>
      </c>
      <c r="J278" s="33">
        <f>J279</f>
        <v>150</v>
      </c>
      <c r="L278" s="6"/>
    </row>
    <row r="279" spans="1:12" ht="31.5">
      <c r="A279" s="27"/>
      <c r="B279" s="28" t="s">
        <v>101</v>
      </c>
      <c r="C279" s="29">
        <v>902</v>
      </c>
      <c r="D279" s="30">
        <v>4</v>
      </c>
      <c r="E279" s="30">
        <v>12</v>
      </c>
      <c r="F279" s="31" t="s">
        <v>705</v>
      </c>
      <c r="G279" s="32">
        <v>200</v>
      </c>
      <c r="H279" s="33">
        <v>150</v>
      </c>
      <c r="I279" s="33">
        <v>150</v>
      </c>
      <c r="J279" s="33">
        <v>150</v>
      </c>
      <c r="L279" s="6"/>
    </row>
    <row r="280" spans="1:12" ht="31.5">
      <c r="A280" s="27"/>
      <c r="B280" s="28" t="s">
        <v>706</v>
      </c>
      <c r="C280" s="29">
        <v>902</v>
      </c>
      <c r="D280" s="30">
        <v>4</v>
      </c>
      <c r="E280" s="30">
        <v>12</v>
      </c>
      <c r="F280" s="31" t="s">
        <v>707</v>
      </c>
      <c r="G280" s="32"/>
      <c r="H280" s="33">
        <f>H281</f>
        <v>750</v>
      </c>
      <c r="I280" s="33">
        <f t="shared" ref="I280:J282" si="53">I281</f>
        <v>50</v>
      </c>
      <c r="J280" s="33">
        <f t="shared" si="53"/>
        <v>850</v>
      </c>
      <c r="L280" s="6"/>
    </row>
    <row r="281" spans="1:12" ht="47.25">
      <c r="A281" s="27"/>
      <c r="B281" s="28" t="s">
        <v>708</v>
      </c>
      <c r="C281" s="29">
        <v>902</v>
      </c>
      <c r="D281" s="30">
        <v>4</v>
      </c>
      <c r="E281" s="30">
        <v>12</v>
      </c>
      <c r="F281" s="31" t="s">
        <v>709</v>
      </c>
      <c r="G281" s="32"/>
      <c r="H281" s="33">
        <f>H282</f>
        <v>750</v>
      </c>
      <c r="I281" s="33">
        <f t="shared" si="53"/>
        <v>50</v>
      </c>
      <c r="J281" s="33">
        <f t="shared" si="53"/>
        <v>850</v>
      </c>
      <c r="L281" s="6"/>
    </row>
    <row r="282" spans="1:12" ht="31.5">
      <c r="A282" s="27"/>
      <c r="B282" s="28" t="s">
        <v>710</v>
      </c>
      <c r="C282" s="29">
        <v>902</v>
      </c>
      <c r="D282" s="30">
        <v>4</v>
      </c>
      <c r="E282" s="30">
        <v>12</v>
      </c>
      <c r="F282" s="31" t="s">
        <v>711</v>
      </c>
      <c r="G282" s="32"/>
      <c r="H282" s="33">
        <f>H283</f>
        <v>750</v>
      </c>
      <c r="I282" s="33">
        <f t="shared" si="53"/>
        <v>50</v>
      </c>
      <c r="J282" s="33">
        <f t="shared" si="53"/>
        <v>850</v>
      </c>
      <c r="L282" s="6"/>
    </row>
    <row r="283" spans="1:12">
      <c r="A283" s="27"/>
      <c r="B283" s="28" t="s">
        <v>712</v>
      </c>
      <c r="C283" s="29">
        <v>902</v>
      </c>
      <c r="D283" s="30">
        <v>4</v>
      </c>
      <c r="E283" s="30">
        <v>12</v>
      </c>
      <c r="F283" s="31" t="s">
        <v>713</v>
      </c>
      <c r="G283" s="32"/>
      <c r="H283" s="33">
        <f>H284+H285+H286</f>
        <v>750</v>
      </c>
      <c r="I283" s="33">
        <f>I284+I285+I286</f>
        <v>50</v>
      </c>
      <c r="J283" s="33">
        <f>J284+J285+J286</f>
        <v>850</v>
      </c>
      <c r="L283" s="6"/>
    </row>
    <row r="284" spans="1:12" ht="31.5" collapsed="1">
      <c r="A284" s="27"/>
      <c r="B284" s="28" t="s">
        <v>101</v>
      </c>
      <c r="C284" s="29">
        <v>902</v>
      </c>
      <c r="D284" s="30">
        <v>4</v>
      </c>
      <c r="E284" s="30">
        <v>12</v>
      </c>
      <c r="F284" s="31" t="s">
        <v>713</v>
      </c>
      <c r="G284" s="32">
        <v>200</v>
      </c>
      <c r="H284" s="33">
        <v>750</v>
      </c>
      <c r="I284" s="33">
        <v>50</v>
      </c>
      <c r="J284" s="33">
        <v>850</v>
      </c>
      <c r="L284" s="6"/>
    </row>
    <row r="285" spans="1:12" outlineLevel="1">
      <c r="A285" s="27"/>
      <c r="B285" s="28" t="s">
        <v>110</v>
      </c>
      <c r="C285" s="29">
        <v>902</v>
      </c>
      <c r="D285" s="30">
        <v>4</v>
      </c>
      <c r="E285" s="30">
        <v>12</v>
      </c>
      <c r="F285" s="31" t="s">
        <v>713</v>
      </c>
      <c r="G285" s="32">
        <v>300</v>
      </c>
      <c r="H285" s="33">
        <v>0</v>
      </c>
      <c r="I285" s="33">
        <v>0</v>
      </c>
      <c r="J285" s="33">
        <v>0</v>
      </c>
      <c r="L285" s="6"/>
    </row>
    <row r="286" spans="1:12" outlineLevel="1">
      <c r="A286" s="27"/>
      <c r="B286" s="28" t="s">
        <v>191</v>
      </c>
      <c r="C286" s="29">
        <v>902</v>
      </c>
      <c r="D286" s="30">
        <v>4</v>
      </c>
      <c r="E286" s="30">
        <v>12</v>
      </c>
      <c r="F286" s="31" t="s">
        <v>713</v>
      </c>
      <c r="G286" s="32">
        <v>800</v>
      </c>
      <c r="H286" s="33">
        <v>0</v>
      </c>
      <c r="I286" s="33">
        <v>0</v>
      </c>
      <c r="J286" s="33">
        <v>0</v>
      </c>
      <c r="L286" s="6"/>
    </row>
    <row r="287" spans="1:12">
      <c r="A287" s="27"/>
      <c r="B287" s="28" t="s">
        <v>786</v>
      </c>
      <c r="C287" s="29">
        <v>902</v>
      </c>
      <c r="D287" s="30">
        <v>4</v>
      </c>
      <c r="E287" s="30">
        <v>12</v>
      </c>
      <c r="F287" s="31" t="s">
        <v>787</v>
      </c>
      <c r="G287" s="32"/>
      <c r="H287" s="33">
        <f t="shared" ref="H287:J288" si="54">H288</f>
        <v>24099</v>
      </c>
      <c r="I287" s="33">
        <f t="shared" si="54"/>
        <v>24099</v>
      </c>
      <c r="J287" s="33">
        <f t="shared" si="54"/>
        <v>24099</v>
      </c>
      <c r="L287" s="6"/>
    </row>
    <row r="288" spans="1:12">
      <c r="A288" s="27"/>
      <c r="B288" s="28" t="s">
        <v>33</v>
      </c>
      <c r="C288" s="29">
        <v>902</v>
      </c>
      <c r="D288" s="30">
        <v>4</v>
      </c>
      <c r="E288" s="30">
        <v>12</v>
      </c>
      <c r="F288" s="31" t="s">
        <v>795</v>
      </c>
      <c r="G288" s="32"/>
      <c r="H288" s="33">
        <f t="shared" si="54"/>
        <v>24099</v>
      </c>
      <c r="I288" s="33">
        <f t="shared" si="54"/>
        <v>24099</v>
      </c>
      <c r="J288" s="33">
        <f t="shared" si="54"/>
        <v>24099</v>
      </c>
      <c r="L288" s="6"/>
    </row>
    <row r="289" spans="1:12" ht="31.5">
      <c r="A289" s="27"/>
      <c r="B289" s="28" t="s">
        <v>187</v>
      </c>
      <c r="C289" s="29">
        <v>902</v>
      </c>
      <c r="D289" s="30">
        <v>4</v>
      </c>
      <c r="E289" s="30">
        <v>12</v>
      </c>
      <c r="F289" s="31" t="s">
        <v>796</v>
      </c>
      <c r="G289" s="32"/>
      <c r="H289" s="33">
        <f>H290+H291+H292</f>
        <v>24099</v>
      </c>
      <c r="I289" s="33">
        <f>I290+I291+I292</f>
        <v>24099</v>
      </c>
      <c r="J289" s="33">
        <f>J290+J291+J292</f>
        <v>24099</v>
      </c>
      <c r="L289" s="6"/>
    </row>
    <row r="290" spans="1:12" ht="47.25">
      <c r="A290" s="27"/>
      <c r="B290" s="28" t="s">
        <v>113</v>
      </c>
      <c r="C290" s="29">
        <v>902</v>
      </c>
      <c r="D290" s="30">
        <v>4</v>
      </c>
      <c r="E290" s="30">
        <v>12</v>
      </c>
      <c r="F290" s="31" t="s">
        <v>796</v>
      </c>
      <c r="G290" s="32">
        <v>100</v>
      </c>
      <c r="H290" s="33">
        <v>18948.099999999999</v>
      </c>
      <c r="I290" s="33">
        <v>18948.099999999999</v>
      </c>
      <c r="J290" s="33">
        <v>18948.099999999999</v>
      </c>
      <c r="L290" s="6"/>
    </row>
    <row r="291" spans="1:12" ht="31.5">
      <c r="A291" s="27"/>
      <c r="B291" s="28" t="s">
        <v>101</v>
      </c>
      <c r="C291" s="29">
        <v>902</v>
      </c>
      <c r="D291" s="30">
        <v>4</v>
      </c>
      <c r="E291" s="30">
        <v>12</v>
      </c>
      <c r="F291" s="31" t="s">
        <v>796</v>
      </c>
      <c r="G291" s="32">
        <v>200</v>
      </c>
      <c r="H291" s="33">
        <v>2955.2</v>
      </c>
      <c r="I291" s="33">
        <v>2955.2</v>
      </c>
      <c r="J291" s="33">
        <v>2955.2</v>
      </c>
      <c r="L291" s="6"/>
    </row>
    <row r="292" spans="1:12">
      <c r="A292" s="27"/>
      <c r="B292" s="28" t="s">
        <v>191</v>
      </c>
      <c r="C292" s="29">
        <v>902</v>
      </c>
      <c r="D292" s="30">
        <v>4</v>
      </c>
      <c r="E292" s="30">
        <v>12</v>
      </c>
      <c r="F292" s="31" t="s">
        <v>796</v>
      </c>
      <c r="G292" s="32">
        <v>800</v>
      </c>
      <c r="H292" s="33">
        <v>2195.6999999999998</v>
      </c>
      <c r="I292" s="33">
        <v>2195.6999999999998</v>
      </c>
      <c r="J292" s="33">
        <v>2195.6999999999998</v>
      </c>
      <c r="L292" s="6"/>
    </row>
    <row r="293" spans="1:12" collapsed="1">
      <c r="A293" s="27"/>
      <c r="B293" s="28" t="s">
        <v>35</v>
      </c>
      <c r="C293" s="29">
        <v>902</v>
      </c>
      <c r="D293" s="30">
        <v>5</v>
      </c>
      <c r="E293" s="30"/>
      <c r="F293" s="31"/>
      <c r="G293" s="32"/>
      <c r="H293" s="33">
        <f>H333+H299+H351+H294</f>
        <v>32867.4</v>
      </c>
      <c r="I293" s="33">
        <f>I333+I299+I351+I294</f>
        <v>293151.19999999995</v>
      </c>
      <c r="J293" s="33">
        <f>J333+J299+J351+J294</f>
        <v>17737.7</v>
      </c>
      <c r="L293" s="6"/>
    </row>
    <row r="294" spans="1:12" outlineLevel="1">
      <c r="A294" s="27"/>
      <c r="B294" s="28" t="s">
        <v>36</v>
      </c>
      <c r="C294" s="29">
        <v>902</v>
      </c>
      <c r="D294" s="30">
        <v>5</v>
      </c>
      <c r="E294" s="30">
        <v>1</v>
      </c>
      <c r="F294" s="31"/>
      <c r="G294" s="32"/>
      <c r="H294" s="33">
        <f t="shared" ref="H294:J297" si="55">H295</f>
        <v>0</v>
      </c>
      <c r="I294" s="33">
        <f t="shared" si="55"/>
        <v>0</v>
      </c>
      <c r="J294" s="33">
        <f t="shared" si="55"/>
        <v>0</v>
      </c>
      <c r="L294" s="6"/>
    </row>
    <row r="295" spans="1:12" outlineLevel="1">
      <c r="A295" s="27"/>
      <c r="B295" s="28" t="s">
        <v>763</v>
      </c>
      <c r="C295" s="29">
        <v>902</v>
      </c>
      <c r="D295" s="30">
        <v>5</v>
      </c>
      <c r="E295" s="30">
        <v>1</v>
      </c>
      <c r="F295" s="31" t="s">
        <v>764</v>
      </c>
      <c r="G295" s="32"/>
      <c r="H295" s="33">
        <f t="shared" si="55"/>
        <v>0</v>
      </c>
      <c r="I295" s="33">
        <f t="shared" si="55"/>
        <v>0</v>
      </c>
      <c r="J295" s="33">
        <f t="shared" si="55"/>
        <v>0</v>
      </c>
      <c r="L295" s="6"/>
    </row>
    <row r="296" spans="1:12" outlineLevel="1">
      <c r="A296" s="27"/>
      <c r="B296" s="28" t="s">
        <v>765</v>
      </c>
      <c r="C296" s="29">
        <v>902</v>
      </c>
      <c r="D296" s="30">
        <v>5</v>
      </c>
      <c r="E296" s="30">
        <v>1</v>
      </c>
      <c r="F296" s="31" t="s">
        <v>766</v>
      </c>
      <c r="G296" s="32"/>
      <c r="H296" s="33">
        <f t="shared" si="55"/>
        <v>0</v>
      </c>
      <c r="I296" s="33">
        <f t="shared" si="55"/>
        <v>0</v>
      </c>
      <c r="J296" s="33">
        <f t="shared" si="55"/>
        <v>0</v>
      </c>
      <c r="L296" s="6"/>
    </row>
    <row r="297" spans="1:12" ht="47.25" outlineLevel="1">
      <c r="A297" s="27"/>
      <c r="B297" s="28" t="s">
        <v>866</v>
      </c>
      <c r="C297" s="29">
        <v>902</v>
      </c>
      <c r="D297" s="30">
        <v>5</v>
      </c>
      <c r="E297" s="30">
        <v>1</v>
      </c>
      <c r="F297" s="31" t="s">
        <v>771</v>
      </c>
      <c r="G297" s="32"/>
      <c r="H297" s="33">
        <f t="shared" si="55"/>
        <v>0</v>
      </c>
      <c r="I297" s="33">
        <f t="shared" si="55"/>
        <v>0</v>
      </c>
      <c r="J297" s="33">
        <f t="shared" si="55"/>
        <v>0</v>
      </c>
      <c r="L297" s="6"/>
    </row>
    <row r="298" spans="1:12" ht="31.5" outlineLevel="1">
      <c r="A298" s="27"/>
      <c r="B298" s="28" t="s">
        <v>130</v>
      </c>
      <c r="C298" s="29">
        <v>902</v>
      </c>
      <c r="D298" s="30">
        <v>5</v>
      </c>
      <c r="E298" s="30">
        <v>1</v>
      </c>
      <c r="F298" s="31" t="s">
        <v>771</v>
      </c>
      <c r="G298" s="32">
        <v>400</v>
      </c>
      <c r="H298" s="33">
        <v>0</v>
      </c>
      <c r="I298" s="33">
        <v>0</v>
      </c>
      <c r="J298" s="33">
        <v>0</v>
      </c>
      <c r="L298" s="6"/>
    </row>
    <row r="299" spans="1:12">
      <c r="A299" s="27"/>
      <c r="B299" s="28" t="s">
        <v>37</v>
      </c>
      <c r="C299" s="29">
        <v>902</v>
      </c>
      <c r="D299" s="30">
        <v>5</v>
      </c>
      <c r="E299" s="30">
        <v>2</v>
      </c>
      <c r="F299" s="31"/>
      <c r="G299" s="32"/>
      <c r="H299" s="33">
        <f>H300+H317+H327</f>
        <v>5000</v>
      </c>
      <c r="I299" s="33">
        <f>I300+I317+I327</f>
        <v>280424.09999999998</v>
      </c>
      <c r="J299" s="33">
        <f>J300+J317+J327</f>
        <v>5000</v>
      </c>
      <c r="L299" s="6"/>
    </row>
    <row r="300" spans="1:12" ht="47.25">
      <c r="A300" s="27"/>
      <c r="B300" s="28" t="s">
        <v>448</v>
      </c>
      <c r="C300" s="29">
        <v>902</v>
      </c>
      <c r="D300" s="30">
        <v>5</v>
      </c>
      <c r="E300" s="30">
        <v>2</v>
      </c>
      <c r="F300" s="31" t="s">
        <v>449</v>
      </c>
      <c r="G300" s="32"/>
      <c r="H300" s="33">
        <f t="shared" ref="H300:J301" si="56">H301</f>
        <v>5000</v>
      </c>
      <c r="I300" s="33">
        <f t="shared" si="56"/>
        <v>5000</v>
      </c>
      <c r="J300" s="33">
        <f t="shared" si="56"/>
        <v>5000</v>
      </c>
      <c r="L300" s="6"/>
    </row>
    <row r="301" spans="1:12" ht="47.25">
      <c r="A301" s="27"/>
      <c r="B301" s="28" t="s">
        <v>450</v>
      </c>
      <c r="C301" s="29">
        <v>902</v>
      </c>
      <c r="D301" s="30">
        <v>5</v>
      </c>
      <c r="E301" s="30">
        <v>2</v>
      </c>
      <c r="F301" s="31" t="s">
        <v>451</v>
      </c>
      <c r="G301" s="32"/>
      <c r="H301" s="33">
        <f t="shared" si="56"/>
        <v>5000</v>
      </c>
      <c r="I301" s="33">
        <f t="shared" si="56"/>
        <v>5000</v>
      </c>
      <c r="J301" s="33">
        <f t="shared" si="56"/>
        <v>5000</v>
      </c>
      <c r="L301" s="6"/>
    </row>
    <row r="302" spans="1:12" ht="47.25" collapsed="1">
      <c r="A302" s="27"/>
      <c r="B302" s="28" t="s">
        <v>452</v>
      </c>
      <c r="C302" s="29">
        <v>902</v>
      </c>
      <c r="D302" s="30">
        <v>5</v>
      </c>
      <c r="E302" s="30">
        <v>2</v>
      </c>
      <c r="F302" s="31" t="s">
        <v>453</v>
      </c>
      <c r="G302" s="32"/>
      <c r="H302" s="33">
        <f>H309+H311+H313+H315+H303+H307</f>
        <v>5000</v>
      </c>
      <c r="I302" s="33">
        <f>I309+I311+I313+I315</f>
        <v>5000</v>
      </c>
      <c r="J302" s="33">
        <f>J309+J311+J313+J315</f>
        <v>5000</v>
      </c>
      <c r="L302" s="6"/>
    </row>
    <row r="303" spans="1:12" ht="31.5" outlineLevel="1">
      <c r="A303" s="27"/>
      <c r="B303" s="28" t="s">
        <v>128</v>
      </c>
      <c r="C303" s="29">
        <v>902</v>
      </c>
      <c r="D303" s="30">
        <v>5</v>
      </c>
      <c r="E303" s="30">
        <v>2</v>
      </c>
      <c r="F303" s="31" t="s">
        <v>454</v>
      </c>
      <c r="G303" s="32"/>
      <c r="H303" s="33">
        <f>H305+H304+H306</f>
        <v>0</v>
      </c>
      <c r="I303" s="33">
        <f t="shared" ref="I303:J303" si="57">I305+I304+I306</f>
        <v>0</v>
      </c>
      <c r="J303" s="33">
        <f t="shared" si="57"/>
        <v>0</v>
      </c>
      <c r="L303" s="6"/>
    </row>
    <row r="304" spans="1:12" ht="31.5" outlineLevel="1">
      <c r="A304" s="27"/>
      <c r="B304" s="28" t="s">
        <v>101</v>
      </c>
      <c r="C304" s="29">
        <v>902</v>
      </c>
      <c r="D304" s="30">
        <v>5</v>
      </c>
      <c r="E304" s="30">
        <v>2</v>
      </c>
      <c r="F304" s="31" t="s">
        <v>454</v>
      </c>
      <c r="G304" s="32">
        <v>200</v>
      </c>
      <c r="H304" s="33">
        <v>0</v>
      </c>
      <c r="I304" s="33">
        <v>0</v>
      </c>
      <c r="J304" s="33"/>
      <c r="L304" s="6"/>
    </row>
    <row r="305" spans="1:12" ht="31.5" outlineLevel="1">
      <c r="A305" s="27"/>
      <c r="B305" s="28" t="s">
        <v>130</v>
      </c>
      <c r="C305" s="29">
        <v>902</v>
      </c>
      <c r="D305" s="30">
        <v>5</v>
      </c>
      <c r="E305" s="30">
        <v>2</v>
      </c>
      <c r="F305" s="31" t="s">
        <v>454</v>
      </c>
      <c r="G305" s="32">
        <v>400</v>
      </c>
      <c r="H305" s="33">
        <v>0</v>
      </c>
      <c r="I305" s="33">
        <v>0</v>
      </c>
      <c r="J305" s="33">
        <v>0</v>
      </c>
      <c r="L305" s="6"/>
    </row>
    <row r="306" spans="1:12" outlineLevel="1">
      <c r="A306" s="27"/>
      <c r="B306" s="28" t="s">
        <v>191</v>
      </c>
      <c r="C306" s="29">
        <v>902</v>
      </c>
      <c r="D306" s="30">
        <v>5</v>
      </c>
      <c r="E306" s="30">
        <v>2</v>
      </c>
      <c r="F306" s="31" t="s">
        <v>454</v>
      </c>
      <c r="G306" s="32">
        <v>800</v>
      </c>
      <c r="H306" s="33">
        <v>0</v>
      </c>
      <c r="I306" s="33">
        <v>0</v>
      </c>
      <c r="J306" s="33">
        <v>0</v>
      </c>
      <c r="L306" s="6"/>
    </row>
    <row r="307" spans="1:12" outlineLevel="1">
      <c r="A307" s="27"/>
      <c r="B307" s="28" t="s">
        <v>455</v>
      </c>
      <c r="C307" s="29">
        <v>902</v>
      </c>
      <c r="D307" s="30">
        <v>5</v>
      </c>
      <c r="E307" s="30">
        <v>2</v>
      </c>
      <c r="F307" s="31" t="s">
        <v>456</v>
      </c>
      <c r="G307" s="32"/>
      <c r="H307" s="33">
        <f>H308</f>
        <v>0</v>
      </c>
      <c r="I307" s="33">
        <f>I308</f>
        <v>0</v>
      </c>
      <c r="J307" s="33">
        <f>J308</f>
        <v>0</v>
      </c>
      <c r="L307" s="6"/>
    </row>
    <row r="308" spans="1:12" ht="31.5" outlineLevel="1">
      <c r="A308" s="27"/>
      <c r="B308" s="28" t="s">
        <v>101</v>
      </c>
      <c r="C308" s="29">
        <v>902</v>
      </c>
      <c r="D308" s="30">
        <v>5</v>
      </c>
      <c r="E308" s="30">
        <v>2</v>
      </c>
      <c r="F308" s="31" t="s">
        <v>456</v>
      </c>
      <c r="G308" s="32">
        <v>200</v>
      </c>
      <c r="H308" s="33">
        <f>500-500</f>
        <v>0</v>
      </c>
      <c r="I308" s="33">
        <v>0</v>
      </c>
      <c r="J308" s="33">
        <v>0</v>
      </c>
      <c r="L308" s="6"/>
    </row>
    <row r="309" spans="1:12" ht="47.25">
      <c r="A309" s="27"/>
      <c r="B309" s="28" t="s">
        <v>457</v>
      </c>
      <c r="C309" s="29">
        <v>902</v>
      </c>
      <c r="D309" s="30">
        <v>5</v>
      </c>
      <c r="E309" s="30">
        <v>2</v>
      </c>
      <c r="F309" s="31" t="s">
        <v>458</v>
      </c>
      <c r="G309" s="32"/>
      <c r="H309" s="33">
        <f>H310</f>
        <v>5000</v>
      </c>
      <c r="I309" s="33">
        <f>I310</f>
        <v>5000</v>
      </c>
      <c r="J309" s="33">
        <f>J310</f>
        <v>5000</v>
      </c>
      <c r="L309" s="6"/>
    </row>
    <row r="310" spans="1:12" ht="31.5" collapsed="1">
      <c r="A310" s="27"/>
      <c r="B310" s="28" t="s">
        <v>130</v>
      </c>
      <c r="C310" s="29">
        <v>902</v>
      </c>
      <c r="D310" s="30">
        <v>5</v>
      </c>
      <c r="E310" s="30">
        <v>2</v>
      </c>
      <c r="F310" s="31" t="s">
        <v>458</v>
      </c>
      <c r="G310" s="32">
        <v>400</v>
      </c>
      <c r="H310" s="33">
        <v>5000</v>
      </c>
      <c r="I310" s="33">
        <v>5000</v>
      </c>
      <c r="J310" s="33">
        <v>5000</v>
      </c>
      <c r="L310" s="6"/>
    </row>
    <row r="311" spans="1:12" ht="63" outlineLevel="1">
      <c r="A311" s="27"/>
      <c r="B311" s="28" t="s">
        <v>459</v>
      </c>
      <c r="C311" s="29">
        <v>902</v>
      </c>
      <c r="D311" s="30">
        <v>5</v>
      </c>
      <c r="E311" s="30">
        <v>2</v>
      </c>
      <c r="F311" s="31" t="s">
        <v>460</v>
      </c>
      <c r="G311" s="32"/>
      <c r="H311" s="33">
        <f>H312</f>
        <v>0</v>
      </c>
      <c r="I311" s="33">
        <f>I312</f>
        <v>0</v>
      </c>
      <c r="J311" s="33">
        <f>J312</f>
        <v>0</v>
      </c>
      <c r="L311" s="6"/>
    </row>
    <row r="312" spans="1:12" outlineLevel="1">
      <c r="A312" s="27"/>
      <c r="B312" s="28" t="s">
        <v>191</v>
      </c>
      <c r="C312" s="29">
        <v>902</v>
      </c>
      <c r="D312" s="30">
        <v>5</v>
      </c>
      <c r="E312" s="30">
        <v>2</v>
      </c>
      <c r="F312" s="31" t="s">
        <v>460</v>
      </c>
      <c r="G312" s="32">
        <v>800</v>
      </c>
      <c r="H312" s="33">
        <v>0</v>
      </c>
      <c r="I312" s="33">
        <v>0</v>
      </c>
      <c r="J312" s="33">
        <v>0</v>
      </c>
      <c r="L312" s="6"/>
    </row>
    <row r="313" spans="1:12" ht="47.25" outlineLevel="1">
      <c r="A313" s="27"/>
      <c r="B313" s="28" t="s">
        <v>461</v>
      </c>
      <c r="C313" s="29">
        <v>902</v>
      </c>
      <c r="D313" s="30">
        <v>5</v>
      </c>
      <c r="E313" s="30">
        <v>2</v>
      </c>
      <c r="F313" s="31" t="s">
        <v>462</v>
      </c>
      <c r="G313" s="32"/>
      <c r="H313" s="33">
        <f>H314</f>
        <v>0</v>
      </c>
      <c r="I313" s="33">
        <f>I314</f>
        <v>0</v>
      </c>
      <c r="J313" s="33">
        <f>J314</f>
        <v>0</v>
      </c>
      <c r="L313" s="6"/>
    </row>
    <row r="314" spans="1:12" ht="31.5" outlineLevel="1">
      <c r="A314" s="27"/>
      <c r="B314" s="28" t="s">
        <v>130</v>
      </c>
      <c r="C314" s="29">
        <v>902</v>
      </c>
      <c r="D314" s="30">
        <v>5</v>
      </c>
      <c r="E314" s="30">
        <v>2</v>
      </c>
      <c r="F314" s="31" t="s">
        <v>462</v>
      </c>
      <c r="G314" s="32">
        <v>400</v>
      </c>
      <c r="H314" s="33">
        <v>0</v>
      </c>
      <c r="I314" s="33">
        <v>0</v>
      </c>
      <c r="J314" s="33">
        <v>0</v>
      </c>
      <c r="L314" s="6"/>
    </row>
    <row r="315" spans="1:12" ht="47.25" outlineLevel="1">
      <c r="A315" s="27"/>
      <c r="B315" s="28" t="s">
        <v>461</v>
      </c>
      <c r="C315" s="29">
        <v>902</v>
      </c>
      <c r="D315" s="30">
        <v>5</v>
      </c>
      <c r="E315" s="30">
        <v>2</v>
      </c>
      <c r="F315" s="31" t="s">
        <v>463</v>
      </c>
      <c r="G315" s="32"/>
      <c r="H315" s="48">
        <f>H316</f>
        <v>0</v>
      </c>
      <c r="I315" s="33">
        <f>I316</f>
        <v>0</v>
      </c>
      <c r="J315" s="33">
        <f>J316</f>
        <v>0</v>
      </c>
      <c r="L315" s="6"/>
    </row>
    <row r="316" spans="1:12" ht="31.5" outlineLevel="1">
      <c r="A316" s="27"/>
      <c r="B316" s="28" t="s">
        <v>130</v>
      </c>
      <c r="C316" s="29">
        <v>902</v>
      </c>
      <c r="D316" s="30">
        <v>5</v>
      </c>
      <c r="E316" s="30">
        <v>2</v>
      </c>
      <c r="F316" s="31" t="s">
        <v>463</v>
      </c>
      <c r="G316" s="32">
        <v>400</v>
      </c>
      <c r="H316" s="48">
        <v>0</v>
      </c>
      <c r="I316" s="33">
        <v>0</v>
      </c>
      <c r="J316" s="33">
        <v>0</v>
      </c>
      <c r="L316" s="6"/>
    </row>
    <row r="317" spans="1:12">
      <c r="A317" s="27"/>
      <c r="B317" s="28" t="s">
        <v>797</v>
      </c>
      <c r="C317" s="29">
        <v>902</v>
      </c>
      <c r="D317" s="30">
        <v>5</v>
      </c>
      <c r="E317" s="30">
        <v>2</v>
      </c>
      <c r="F317" s="31" t="s">
        <v>798</v>
      </c>
      <c r="G317" s="32"/>
      <c r="H317" s="33">
        <f>H321+H318+H324</f>
        <v>0</v>
      </c>
      <c r="I317" s="33">
        <f>I321+I318</f>
        <v>275424.09999999998</v>
      </c>
      <c r="J317" s="33">
        <f>J321+J318</f>
        <v>0</v>
      </c>
      <c r="L317" s="6"/>
    </row>
    <row r="318" spans="1:12">
      <c r="A318" s="27"/>
      <c r="B318" s="28" t="s">
        <v>799</v>
      </c>
      <c r="C318" s="29">
        <v>902</v>
      </c>
      <c r="D318" s="30">
        <v>5</v>
      </c>
      <c r="E318" s="30">
        <v>2</v>
      </c>
      <c r="F318" s="31" t="s">
        <v>800</v>
      </c>
      <c r="G318" s="32"/>
      <c r="H318" s="33">
        <f t="shared" ref="H318:J319" si="58">H319</f>
        <v>0</v>
      </c>
      <c r="I318" s="33">
        <f t="shared" si="58"/>
        <v>275424.09999999998</v>
      </c>
      <c r="J318" s="33">
        <f t="shared" si="58"/>
        <v>0</v>
      </c>
      <c r="L318" s="6"/>
    </row>
    <row r="319" spans="1:12">
      <c r="A319" s="27"/>
      <c r="B319" s="28" t="s">
        <v>801</v>
      </c>
      <c r="C319" s="29">
        <v>902</v>
      </c>
      <c r="D319" s="30">
        <v>5</v>
      </c>
      <c r="E319" s="30">
        <v>2</v>
      </c>
      <c r="F319" s="31" t="s">
        <v>802</v>
      </c>
      <c r="G319" s="32"/>
      <c r="H319" s="33">
        <f t="shared" si="58"/>
        <v>0</v>
      </c>
      <c r="I319" s="33">
        <f t="shared" si="58"/>
        <v>275424.09999999998</v>
      </c>
      <c r="J319" s="33">
        <f t="shared" si="58"/>
        <v>0</v>
      </c>
      <c r="K319" s="6"/>
      <c r="L319" s="6"/>
    </row>
    <row r="320" spans="1:12" ht="31.5" collapsed="1">
      <c r="A320" s="27"/>
      <c r="B320" s="28" t="s">
        <v>130</v>
      </c>
      <c r="C320" s="29">
        <v>902</v>
      </c>
      <c r="D320" s="30">
        <v>5</v>
      </c>
      <c r="E320" s="30">
        <v>2</v>
      </c>
      <c r="F320" s="31" t="s">
        <v>802</v>
      </c>
      <c r="G320" s="32">
        <v>400</v>
      </c>
      <c r="H320" s="33">
        <v>0</v>
      </c>
      <c r="I320" s="33">
        <v>275424.09999999998</v>
      </c>
      <c r="J320" s="33">
        <v>0</v>
      </c>
      <c r="K320" s="6"/>
      <c r="L320" s="6"/>
    </row>
    <row r="321" spans="1:12" outlineLevel="1">
      <c r="A321" s="27"/>
      <c r="B321" s="28" t="s">
        <v>803</v>
      </c>
      <c r="C321" s="29">
        <v>902</v>
      </c>
      <c r="D321" s="30">
        <v>5</v>
      </c>
      <c r="E321" s="30">
        <v>2</v>
      </c>
      <c r="F321" s="31" t="s">
        <v>804</v>
      </c>
      <c r="G321" s="32"/>
      <c r="H321" s="33">
        <f t="shared" ref="H321:J322" si="59">H322</f>
        <v>0</v>
      </c>
      <c r="I321" s="33">
        <f t="shared" si="59"/>
        <v>0</v>
      </c>
      <c r="J321" s="33">
        <f t="shared" si="59"/>
        <v>0</v>
      </c>
      <c r="K321" s="6"/>
      <c r="L321" s="6"/>
    </row>
    <row r="322" spans="1:12" outlineLevel="1">
      <c r="A322" s="27"/>
      <c r="B322" s="28" t="s">
        <v>93</v>
      </c>
      <c r="C322" s="29">
        <v>902</v>
      </c>
      <c r="D322" s="30">
        <v>5</v>
      </c>
      <c r="E322" s="30">
        <v>2</v>
      </c>
      <c r="F322" s="31" t="s">
        <v>805</v>
      </c>
      <c r="G322" s="32"/>
      <c r="H322" s="33">
        <f t="shared" si="59"/>
        <v>0</v>
      </c>
      <c r="I322" s="33">
        <f t="shared" si="59"/>
        <v>0</v>
      </c>
      <c r="J322" s="33">
        <f t="shared" si="59"/>
        <v>0</v>
      </c>
      <c r="K322" s="6"/>
      <c r="L322" s="6"/>
    </row>
    <row r="323" spans="1:12" outlineLevel="1">
      <c r="A323" s="27"/>
      <c r="B323" s="28" t="s">
        <v>514</v>
      </c>
      <c r="C323" s="29">
        <v>902</v>
      </c>
      <c r="D323" s="30">
        <v>5</v>
      </c>
      <c r="E323" s="30">
        <v>2</v>
      </c>
      <c r="F323" s="31" t="s">
        <v>805</v>
      </c>
      <c r="G323" s="32">
        <v>500</v>
      </c>
      <c r="H323" s="33">
        <v>0</v>
      </c>
      <c r="I323" s="33">
        <v>0</v>
      </c>
      <c r="J323" s="33">
        <v>0</v>
      </c>
      <c r="K323" s="6"/>
      <c r="L323" s="6"/>
    </row>
    <row r="324" spans="1:12" outlineLevel="1">
      <c r="A324" s="27"/>
      <c r="B324" s="28" t="s">
        <v>806</v>
      </c>
      <c r="C324" s="29">
        <v>902</v>
      </c>
      <c r="D324" s="30">
        <v>5</v>
      </c>
      <c r="E324" s="30">
        <v>2</v>
      </c>
      <c r="F324" s="31" t="s">
        <v>807</v>
      </c>
      <c r="G324" s="32"/>
      <c r="H324" s="33">
        <f>H325</f>
        <v>0</v>
      </c>
      <c r="I324" s="33">
        <v>0</v>
      </c>
      <c r="J324" s="33">
        <v>0</v>
      </c>
      <c r="K324" s="6"/>
      <c r="L324" s="6"/>
    </row>
    <row r="325" spans="1:12" outlineLevel="1">
      <c r="A325" s="27"/>
      <c r="B325" s="28" t="s">
        <v>93</v>
      </c>
      <c r="C325" s="29">
        <v>902</v>
      </c>
      <c r="D325" s="30">
        <v>5</v>
      </c>
      <c r="E325" s="30">
        <v>2</v>
      </c>
      <c r="F325" s="31" t="s">
        <v>808</v>
      </c>
      <c r="G325" s="32"/>
      <c r="H325" s="33">
        <f>H326</f>
        <v>0</v>
      </c>
      <c r="I325" s="33">
        <v>0</v>
      </c>
      <c r="J325" s="33">
        <v>0</v>
      </c>
      <c r="K325" s="6"/>
      <c r="L325" s="6"/>
    </row>
    <row r="326" spans="1:12" outlineLevel="1">
      <c r="A326" s="27"/>
      <c r="B326" s="28" t="s">
        <v>514</v>
      </c>
      <c r="C326" s="29">
        <v>902</v>
      </c>
      <c r="D326" s="30">
        <v>5</v>
      </c>
      <c r="E326" s="30">
        <v>2</v>
      </c>
      <c r="F326" s="31" t="s">
        <v>808</v>
      </c>
      <c r="G326" s="32">
        <v>500</v>
      </c>
      <c r="H326" s="33">
        <v>0</v>
      </c>
      <c r="I326" s="33">
        <v>0</v>
      </c>
      <c r="J326" s="33">
        <v>0</v>
      </c>
      <c r="K326" s="6"/>
      <c r="L326" s="6"/>
    </row>
    <row r="327" spans="1:12" outlineLevel="1">
      <c r="A327" s="27"/>
      <c r="B327" s="28" t="s">
        <v>826</v>
      </c>
      <c r="C327" s="29">
        <v>902</v>
      </c>
      <c r="D327" s="30">
        <v>5</v>
      </c>
      <c r="E327" s="30">
        <v>2</v>
      </c>
      <c r="F327" s="31" t="s">
        <v>827</v>
      </c>
      <c r="G327" s="32"/>
      <c r="H327" s="33">
        <f>H328</f>
        <v>0</v>
      </c>
      <c r="I327" s="33">
        <f>I328</f>
        <v>0</v>
      </c>
      <c r="J327" s="33">
        <f>J328</f>
        <v>0</v>
      </c>
      <c r="K327" s="6"/>
      <c r="L327" s="6"/>
    </row>
    <row r="328" spans="1:12" outlineLevel="1">
      <c r="A328" s="27"/>
      <c r="B328" s="28" t="s">
        <v>828</v>
      </c>
      <c r="C328" s="29">
        <v>902</v>
      </c>
      <c r="D328" s="30">
        <v>5</v>
      </c>
      <c r="E328" s="30">
        <v>2</v>
      </c>
      <c r="F328" s="31" t="s">
        <v>829</v>
      </c>
      <c r="G328" s="32"/>
      <c r="H328" s="33">
        <f>H329+H331</f>
        <v>0</v>
      </c>
      <c r="I328" s="33">
        <f>I329</f>
        <v>0</v>
      </c>
      <c r="J328" s="33">
        <f>J329</f>
        <v>0</v>
      </c>
      <c r="K328" s="6"/>
      <c r="L328" s="6"/>
    </row>
    <row r="329" spans="1:12" ht="78.75" outlineLevel="1">
      <c r="A329" s="27"/>
      <c r="B329" s="28" t="s">
        <v>867</v>
      </c>
      <c r="C329" s="29">
        <v>902</v>
      </c>
      <c r="D329" s="30">
        <v>5</v>
      </c>
      <c r="E329" s="30">
        <v>2</v>
      </c>
      <c r="F329" s="31" t="s">
        <v>831</v>
      </c>
      <c r="G329" s="32"/>
      <c r="H329" s="33">
        <f>H330</f>
        <v>0</v>
      </c>
      <c r="I329" s="33">
        <f>I330</f>
        <v>0</v>
      </c>
      <c r="J329" s="33">
        <f>J330</f>
        <v>0</v>
      </c>
      <c r="K329" s="6"/>
      <c r="L329" s="6"/>
    </row>
    <row r="330" spans="1:12" outlineLevel="1">
      <c r="A330" s="27"/>
      <c r="B330" s="28" t="s">
        <v>191</v>
      </c>
      <c r="C330" s="29">
        <v>902</v>
      </c>
      <c r="D330" s="30">
        <v>5</v>
      </c>
      <c r="E330" s="30">
        <v>2</v>
      </c>
      <c r="F330" s="31" t="s">
        <v>831</v>
      </c>
      <c r="G330" s="32">
        <v>800</v>
      </c>
      <c r="H330" s="33">
        <v>0</v>
      </c>
      <c r="I330" s="33">
        <v>0</v>
      </c>
      <c r="J330" s="33">
        <v>0</v>
      </c>
      <c r="K330" s="6"/>
      <c r="L330" s="6"/>
    </row>
    <row r="331" spans="1:12" ht="31.5" outlineLevel="1">
      <c r="A331" s="27"/>
      <c r="B331" s="28" t="s">
        <v>832</v>
      </c>
      <c r="C331" s="29">
        <v>902</v>
      </c>
      <c r="D331" s="30">
        <v>5</v>
      </c>
      <c r="E331" s="30">
        <v>2</v>
      </c>
      <c r="F331" s="31" t="s">
        <v>833</v>
      </c>
      <c r="G331" s="32"/>
      <c r="H331" s="33">
        <f>H332</f>
        <v>0</v>
      </c>
      <c r="I331" s="33">
        <f>I332</f>
        <v>0</v>
      </c>
      <c r="J331" s="33">
        <f>J332</f>
        <v>0</v>
      </c>
      <c r="K331" s="6"/>
      <c r="L331" s="6"/>
    </row>
    <row r="332" spans="1:12" outlineLevel="1">
      <c r="A332" s="27"/>
      <c r="B332" s="28" t="s">
        <v>191</v>
      </c>
      <c r="C332" s="29">
        <v>902</v>
      </c>
      <c r="D332" s="30">
        <v>5</v>
      </c>
      <c r="E332" s="30">
        <v>2</v>
      </c>
      <c r="F332" s="31" t="s">
        <v>833</v>
      </c>
      <c r="G332" s="32">
        <v>800</v>
      </c>
      <c r="H332" s="33">
        <v>0</v>
      </c>
      <c r="I332" s="33">
        <v>0</v>
      </c>
      <c r="J332" s="33">
        <v>0</v>
      </c>
      <c r="K332" s="6"/>
      <c r="L332" s="6"/>
    </row>
    <row r="333" spans="1:12">
      <c r="A333" s="27"/>
      <c r="B333" s="28" t="s">
        <v>38</v>
      </c>
      <c r="C333" s="29">
        <v>902</v>
      </c>
      <c r="D333" s="30">
        <v>5</v>
      </c>
      <c r="E333" s="30">
        <v>3</v>
      </c>
      <c r="F333" s="31"/>
      <c r="G333" s="32"/>
      <c r="H333" s="33">
        <f>H334+H344</f>
        <v>16270</v>
      </c>
      <c r="I333" s="33">
        <f>I334+I344</f>
        <v>750</v>
      </c>
      <c r="J333" s="33">
        <f>J334+J344</f>
        <v>750</v>
      </c>
      <c r="K333" s="6"/>
      <c r="L333" s="6"/>
    </row>
    <row r="334" spans="1:12" ht="47.25">
      <c r="A334" s="27"/>
      <c r="B334" s="28" t="s">
        <v>616</v>
      </c>
      <c r="C334" s="29">
        <v>902</v>
      </c>
      <c r="D334" s="30">
        <v>5</v>
      </c>
      <c r="E334" s="30">
        <v>3</v>
      </c>
      <c r="F334" s="31" t="s">
        <v>617</v>
      </c>
      <c r="G334" s="32"/>
      <c r="H334" s="33">
        <f>H335</f>
        <v>750</v>
      </c>
      <c r="I334" s="33">
        <f>I335</f>
        <v>750</v>
      </c>
      <c r="J334" s="33">
        <f>J335</f>
        <v>750</v>
      </c>
      <c r="K334" s="6"/>
      <c r="L334" s="6"/>
    </row>
    <row r="335" spans="1:12" ht="47.25">
      <c r="A335" s="27"/>
      <c r="B335" s="28" t="s">
        <v>618</v>
      </c>
      <c r="C335" s="29">
        <v>902</v>
      </c>
      <c r="D335" s="30">
        <v>5</v>
      </c>
      <c r="E335" s="30">
        <v>3</v>
      </c>
      <c r="F335" s="31" t="s">
        <v>619</v>
      </c>
      <c r="G335" s="32"/>
      <c r="H335" s="33">
        <f>H336+H339</f>
        <v>750</v>
      </c>
      <c r="I335" s="33">
        <f>I336+I339</f>
        <v>750</v>
      </c>
      <c r="J335" s="33">
        <f>J336+J339</f>
        <v>750</v>
      </c>
    </row>
    <row r="336" spans="1:12" ht="31.5">
      <c r="A336" s="27"/>
      <c r="B336" s="28" t="s">
        <v>620</v>
      </c>
      <c r="C336" s="29">
        <v>902</v>
      </c>
      <c r="D336" s="30">
        <v>5</v>
      </c>
      <c r="E336" s="30">
        <v>3</v>
      </c>
      <c r="F336" s="31" t="s">
        <v>621</v>
      </c>
      <c r="G336" s="32"/>
      <c r="H336" s="33">
        <f>H337</f>
        <v>750</v>
      </c>
      <c r="I336" s="33">
        <f t="shared" ref="I336:J336" si="60">I337</f>
        <v>750</v>
      </c>
      <c r="J336" s="33">
        <f t="shared" si="60"/>
        <v>750</v>
      </c>
    </row>
    <row r="337" spans="1:81" ht="31.5">
      <c r="A337" s="27"/>
      <c r="B337" s="28" t="s">
        <v>622</v>
      </c>
      <c r="C337" s="29">
        <v>902</v>
      </c>
      <c r="D337" s="30">
        <v>5</v>
      </c>
      <c r="E337" s="30">
        <v>3</v>
      </c>
      <c r="F337" s="31" t="s">
        <v>623</v>
      </c>
      <c r="G337" s="32"/>
      <c r="H337" s="33">
        <f>H338</f>
        <v>750</v>
      </c>
      <c r="I337" s="33">
        <f t="shared" ref="I337:J337" si="61">I338</f>
        <v>750</v>
      </c>
      <c r="J337" s="33">
        <f t="shared" si="61"/>
        <v>750</v>
      </c>
    </row>
    <row r="338" spans="1:81" s="3" customFormat="1" ht="31.5" collapsed="1">
      <c r="A338" s="27"/>
      <c r="B338" s="28" t="s">
        <v>101</v>
      </c>
      <c r="C338" s="29">
        <v>902</v>
      </c>
      <c r="D338" s="30">
        <v>5</v>
      </c>
      <c r="E338" s="30">
        <v>3</v>
      </c>
      <c r="F338" s="31" t="s">
        <v>623</v>
      </c>
      <c r="G338" s="32">
        <v>200</v>
      </c>
      <c r="H338" s="33">
        <v>750</v>
      </c>
      <c r="I338" s="33">
        <v>750</v>
      </c>
      <c r="J338" s="33">
        <v>750</v>
      </c>
      <c r="K338" s="8"/>
      <c r="L338" s="9"/>
      <c r="M338" s="6"/>
      <c r="N338" s="6"/>
      <c r="O338" s="6"/>
      <c r="P338" s="6"/>
      <c r="Q338" s="6"/>
      <c r="R338" s="6"/>
      <c r="S338" s="6"/>
      <c r="T338" s="6"/>
      <c r="U338" s="6"/>
      <c r="V338" s="6"/>
      <c r="W338" s="6"/>
      <c r="X338" s="6"/>
      <c r="Y338" s="6"/>
      <c r="Z338" s="6"/>
      <c r="AA338" s="6"/>
      <c r="AB338" s="6"/>
      <c r="AC338" s="6"/>
      <c r="AD338" s="6"/>
      <c r="AE338" s="6"/>
      <c r="AF338" s="6"/>
      <c r="AG338" s="6"/>
      <c r="AH338" s="6"/>
      <c r="AI338" s="6"/>
      <c r="AJ338" s="6"/>
      <c r="AK338" s="6"/>
      <c r="AL338" s="6"/>
      <c r="AM338" s="6"/>
      <c r="AN338" s="6"/>
      <c r="AO338" s="6"/>
      <c r="AP338" s="6"/>
      <c r="AQ338" s="6"/>
      <c r="AR338" s="6"/>
      <c r="AS338" s="6"/>
      <c r="AT338" s="6"/>
      <c r="AU338" s="6"/>
      <c r="AV338" s="6"/>
      <c r="AW338" s="6"/>
      <c r="AX338" s="6"/>
      <c r="AY338" s="6"/>
      <c r="AZ338" s="6"/>
      <c r="BA338" s="6"/>
      <c r="BB338" s="6"/>
      <c r="BC338" s="6"/>
      <c r="BD338" s="6"/>
      <c r="BE338" s="6"/>
      <c r="BF338" s="6"/>
      <c r="BG338" s="6"/>
      <c r="BH338" s="6"/>
      <c r="BI338" s="6"/>
      <c r="BJ338" s="6"/>
      <c r="BK338" s="6"/>
      <c r="BL338" s="6"/>
      <c r="BM338" s="6"/>
      <c r="BN338" s="6"/>
      <c r="BO338" s="6"/>
      <c r="BP338" s="6"/>
      <c r="BQ338" s="6"/>
      <c r="BR338" s="6"/>
      <c r="BS338" s="6"/>
      <c r="BT338" s="6"/>
      <c r="BU338" s="6"/>
      <c r="BV338" s="6"/>
      <c r="BW338" s="6"/>
      <c r="BX338" s="6"/>
      <c r="BY338" s="6"/>
      <c r="BZ338" s="6"/>
      <c r="CA338" s="6"/>
      <c r="CB338" s="6"/>
      <c r="CC338" s="6"/>
    </row>
    <row r="339" spans="1:81" outlineLevel="1">
      <c r="A339" s="27"/>
      <c r="B339" s="28" t="s">
        <v>624</v>
      </c>
      <c r="C339" s="29">
        <v>902</v>
      </c>
      <c r="D339" s="30">
        <v>5</v>
      </c>
      <c r="E339" s="30">
        <v>3</v>
      </c>
      <c r="F339" s="31" t="s">
        <v>625</v>
      </c>
      <c r="G339" s="32"/>
      <c r="H339" s="33">
        <f>H340+H342</f>
        <v>0</v>
      </c>
      <c r="I339" s="33">
        <f>I340+I342</f>
        <v>0</v>
      </c>
      <c r="J339" s="33">
        <f>J340+J342</f>
        <v>0</v>
      </c>
    </row>
    <row r="340" spans="1:81" ht="31.5" outlineLevel="1">
      <c r="A340" s="27"/>
      <c r="B340" s="28" t="s">
        <v>626</v>
      </c>
      <c r="C340" s="29">
        <v>902</v>
      </c>
      <c r="D340" s="30">
        <v>5</v>
      </c>
      <c r="E340" s="30">
        <v>3</v>
      </c>
      <c r="F340" s="31" t="s">
        <v>627</v>
      </c>
      <c r="G340" s="32"/>
      <c r="H340" s="33">
        <f>H341</f>
        <v>0</v>
      </c>
      <c r="I340" s="33">
        <f t="shared" ref="I340:J340" si="62">I341</f>
        <v>0</v>
      </c>
      <c r="J340" s="33">
        <f t="shared" si="62"/>
        <v>0</v>
      </c>
    </row>
    <row r="341" spans="1:81" s="3" customFormat="1" ht="31.5" outlineLevel="1">
      <c r="A341" s="27"/>
      <c r="B341" s="28" t="s">
        <v>101</v>
      </c>
      <c r="C341" s="29">
        <v>902</v>
      </c>
      <c r="D341" s="30">
        <v>5</v>
      </c>
      <c r="E341" s="30">
        <v>3</v>
      </c>
      <c r="F341" s="31" t="s">
        <v>627</v>
      </c>
      <c r="G341" s="32">
        <v>200</v>
      </c>
      <c r="H341" s="33"/>
      <c r="I341" s="33">
        <v>0</v>
      </c>
      <c r="J341" s="33">
        <v>0</v>
      </c>
      <c r="K341" s="8"/>
      <c r="L341" s="9"/>
      <c r="M341" s="6"/>
      <c r="N341" s="6"/>
      <c r="O341" s="6"/>
      <c r="P341" s="6"/>
      <c r="Q341" s="6"/>
      <c r="R341" s="6"/>
      <c r="S341" s="6"/>
      <c r="T341" s="6"/>
      <c r="U341" s="6"/>
      <c r="V341" s="6"/>
      <c r="W341" s="6"/>
      <c r="X341" s="6"/>
      <c r="Y341" s="6"/>
      <c r="Z341" s="6"/>
      <c r="AA341" s="6"/>
      <c r="AB341" s="6"/>
      <c r="AC341" s="6"/>
      <c r="AD341" s="6"/>
      <c r="AE341" s="6"/>
      <c r="AF341" s="6"/>
      <c r="AG341" s="6"/>
      <c r="AH341" s="6"/>
      <c r="AI341" s="6"/>
      <c r="AJ341" s="6"/>
      <c r="AK341" s="6"/>
      <c r="AL341" s="6"/>
      <c r="AM341" s="6"/>
      <c r="AN341" s="6"/>
      <c r="AO341" s="6"/>
      <c r="AP341" s="6"/>
      <c r="AQ341" s="6"/>
      <c r="AR341" s="6"/>
      <c r="AS341" s="6"/>
      <c r="AT341" s="6"/>
      <c r="AU341" s="6"/>
      <c r="AV341" s="6"/>
      <c r="AW341" s="6"/>
      <c r="AX341" s="6"/>
      <c r="AY341" s="6"/>
      <c r="AZ341" s="6"/>
      <c r="BA341" s="6"/>
      <c r="BB341" s="6"/>
      <c r="BC341" s="6"/>
      <c r="BD341" s="6"/>
      <c r="BE341" s="6"/>
      <c r="BF341" s="6"/>
      <c r="BG341" s="6"/>
      <c r="BH341" s="6"/>
      <c r="BI341" s="6"/>
      <c r="BJ341" s="6"/>
      <c r="BK341" s="6"/>
      <c r="BL341" s="6"/>
      <c r="BM341" s="6"/>
      <c r="BN341" s="6"/>
      <c r="BO341" s="6"/>
      <c r="BP341" s="6"/>
      <c r="BQ341" s="6"/>
      <c r="BR341" s="6"/>
      <c r="BS341" s="6"/>
      <c r="BT341" s="6"/>
      <c r="BU341" s="6"/>
      <c r="BV341" s="6"/>
      <c r="BW341" s="6"/>
      <c r="BX341" s="6"/>
      <c r="BY341" s="6"/>
      <c r="BZ341" s="6"/>
      <c r="CA341" s="6"/>
      <c r="CB341" s="6"/>
      <c r="CC341" s="6"/>
    </row>
    <row r="342" spans="1:81" ht="31.5" outlineLevel="1">
      <c r="A342" s="27"/>
      <c r="B342" s="28" t="s">
        <v>626</v>
      </c>
      <c r="C342" s="29">
        <v>902</v>
      </c>
      <c r="D342" s="30">
        <v>5</v>
      </c>
      <c r="E342" s="30">
        <v>3</v>
      </c>
      <c r="F342" s="31" t="s">
        <v>628</v>
      </c>
      <c r="G342" s="32"/>
      <c r="H342" s="33">
        <f>H343</f>
        <v>0</v>
      </c>
      <c r="I342" s="33">
        <f t="shared" ref="I342:J342" si="63">I343</f>
        <v>0</v>
      </c>
      <c r="J342" s="33">
        <f t="shared" si="63"/>
        <v>0</v>
      </c>
    </row>
    <row r="343" spans="1:81" s="3" customFormat="1" ht="31.5" outlineLevel="1">
      <c r="A343" s="27"/>
      <c r="B343" s="28" t="s">
        <v>101</v>
      </c>
      <c r="C343" s="29">
        <v>902</v>
      </c>
      <c r="D343" s="30">
        <v>5</v>
      </c>
      <c r="E343" s="30">
        <v>3</v>
      </c>
      <c r="F343" s="31" t="s">
        <v>628</v>
      </c>
      <c r="G343" s="32">
        <v>200</v>
      </c>
      <c r="H343" s="33"/>
      <c r="I343" s="33">
        <v>0</v>
      </c>
      <c r="J343" s="33">
        <v>0</v>
      </c>
      <c r="K343" s="44"/>
      <c r="L343" s="9"/>
      <c r="M343" s="6"/>
      <c r="N343" s="6"/>
      <c r="O343" s="6"/>
      <c r="P343" s="6"/>
      <c r="Q343" s="6"/>
      <c r="R343" s="6"/>
      <c r="S343" s="6"/>
      <c r="T343" s="6"/>
      <c r="U343" s="6"/>
      <c r="V343" s="6"/>
      <c r="W343" s="6"/>
      <c r="X343" s="6"/>
      <c r="Y343" s="6"/>
      <c r="Z343" s="6"/>
      <c r="AA343" s="6"/>
      <c r="AB343" s="6"/>
      <c r="AC343" s="6"/>
      <c r="AD343" s="6"/>
      <c r="AE343" s="6"/>
      <c r="AF343" s="6"/>
      <c r="AG343" s="6"/>
      <c r="AH343" s="6"/>
      <c r="AI343" s="6"/>
      <c r="AJ343" s="6"/>
      <c r="AK343" s="6"/>
      <c r="AL343" s="6"/>
      <c r="AM343" s="6"/>
      <c r="AN343" s="6"/>
      <c r="AO343" s="6"/>
      <c r="AP343" s="6"/>
      <c r="AQ343" s="6"/>
      <c r="AR343" s="6"/>
      <c r="AS343" s="6"/>
      <c r="AT343" s="6"/>
      <c r="AU343" s="6"/>
      <c r="AV343" s="6"/>
      <c r="AW343" s="6"/>
      <c r="AX343" s="6"/>
      <c r="AY343" s="6"/>
      <c r="AZ343" s="6"/>
      <c r="BA343" s="6"/>
      <c r="BB343" s="6"/>
      <c r="BC343" s="6"/>
      <c r="BD343" s="6"/>
      <c r="BE343" s="6"/>
      <c r="BF343" s="6"/>
      <c r="BG343" s="6"/>
      <c r="BH343" s="6"/>
      <c r="BI343" s="6"/>
      <c r="BJ343" s="6"/>
      <c r="BK343" s="6"/>
      <c r="BL343" s="6"/>
      <c r="BM343" s="6"/>
      <c r="BN343" s="6"/>
      <c r="BO343" s="6"/>
      <c r="BP343" s="6"/>
      <c r="BQ343" s="6"/>
      <c r="BR343" s="6"/>
      <c r="BS343" s="6"/>
      <c r="BT343" s="6"/>
      <c r="BU343" s="6"/>
      <c r="BV343" s="6"/>
      <c r="BW343" s="6"/>
      <c r="BX343" s="6"/>
      <c r="BY343" s="6"/>
      <c r="BZ343" s="6"/>
      <c r="CA343" s="6"/>
      <c r="CB343" s="6"/>
      <c r="CC343" s="6"/>
    </row>
    <row r="344" spans="1:81">
      <c r="A344" s="27"/>
      <c r="B344" s="28" t="s">
        <v>809</v>
      </c>
      <c r="C344" s="29">
        <v>902</v>
      </c>
      <c r="D344" s="30">
        <v>5</v>
      </c>
      <c r="E344" s="30">
        <v>3</v>
      </c>
      <c r="F344" s="31" t="s">
        <v>810</v>
      </c>
      <c r="G344" s="32"/>
      <c r="H344" s="33">
        <f>H345+H348</f>
        <v>15520</v>
      </c>
      <c r="I344" s="33">
        <f t="shared" ref="I344:J344" si="64">I345+I348</f>
        <v>0</v>
      </c>
      <c r="J344" s="33">
        <f t="shared" si="64"/>
        <v>0</v>
      </c>
    </row>
    <row r="345" spans="1:81">
      <c r="A345" s="27"/>
      <c r="B345" s="28" t="s">
        <v>811</v>
      </c>
      <c r="C345" s="29">
        <v>902</v>
      </c>
      <c r="D345" s="30">
        <v>5</v>
      </c>
      <c r="E345" s="30">
        <v>3</v>
      </c>
      <c r="F345" s="31" t="s">
        <v>812</v>
      </c>
      <c r="G345" s="32"/>
      <c r="H345" s="33">
        <f>H346</f>
        <v>15520</v>
      </c>
      <c r="I345" s="33">
        <f t="shared" ref="I345:J349" si="65">I346</f>
        <v>0</v>
      </c>
      <c r="J345" s="33">
        <f t="shared" si="65"/>
        <v>0</v>
      </c>
    </row>
    <row r="346" spans="1:81" ht="63">
      <c r="A346" s="27"/>
      <c r="B346" s="28" t="s">
        <v>813</v>
      </c>
      <c r="C346" s="29">
        <v>902</v>
      </c>
      <c r="D346" s="30">
        <v>5</v>
      </c>
      <c r="E346" s="30">
        <v>3</v>
      </c>
      <c r="F346" s="31" t="s">
        <v>814</v>
      </c>
      <c r="G346" s="32"/>
      <c r="H346" s="33">
        <f>H347</f>
        <v>15520</v>
      </c>
      <c r="I346" s="33">
        <v>0</v>
      </c>
      <c r="J346" s="33">
        <f t="shared" si="65"/>
        <v>0</v>
      </c>
    </row>
    <row r="347" spans="1:81" collapsed="1">
      <c r="A347" s="27"/>
      <c r="B347" s="28" t="s">
        <v>514</v>
      </c>
      <c r="C347" s="29">
        <v>902</v>
      </c>
      <c r="D347" s="30">
        <v>5</v>
      </c>
      <c r="E347" s="30">
        <v>3</v>
      </c>
      <c r="F347" s="31" t="s">
        <v>814</v>
      </c>
      <c r="G347" s="32">
        <v>500</v>
      </c>
      <c r="H347" s="33">
        <v>15520</v>
      </c>
      <c r="I347" s="33">
        <v>0</v>
      </c>
      <c r="J347" s="33">
        <v>0</v>
      </c>
    </row>
    <row r="348" spans="1:81" outlineLevel="1">
      <c r="A348" s="27"/>
      <c r="B348" s="28" t="s">
        <v>815</v>
      </c>
      <c r="C348" s="29">
        <v>902</v>
      </c>
      <c r="D348" s="30">
        <v>5</v>
      </c>
      <c r="E348" s="30">
        <v>3</v>
      </c>
      <c r="F348" s="31" t="s">
        <v>816</v>
      </c>
      <c r="G348" s="32"/>
      <c r="H348" s="33">
        <f>H349</f>
        <v>0</v>
      </c>
      <c r="I348" s="33">
        <f t="shared" si="65"/>
        <v>0</v>
      </c>
      <c r="J348" s="33">
        <f t="shared" si="65"/>
        <v>0</v>
      </c>
    </row>
    <row r="349" spans="1:81" outlineLevel="1">
      <c r="A349" s="27"/>
      <c r="B349" s="28" t="s">
        <v>93</v>
      </c>
      <c r="C349" s="29">
        <v>902</v>
      </c>
      <c r="D349" s="30">
        <v>5</v>
      </c>
      <c r="E349" s="30">
        <v>3</v>
      </c>
      <c r="F349" s="31" t="s">
        <v>817</v>
      </c>
      <c r="G349" s="32"/>
      <c r="H349" s="33">
        <f>H350</f>
        <v>0</v>
      </c>
      <c r="I349" s="33">
        <f t="shared" si="65"/>
        <v>0</v>
      </c>
      <c r="J349" s="33">
        <f t="shared" si="65"/>
        <v>0</v>
      </c>
    </row>
    <row r="350" spans="1:81" outlineLevel="1">
      <c r="A350" s="27"/>
      <c r="B350" s="28" t="s">
        <v>514</v>
      </c>
      <c r="C350" s="29">
        <v>902</v>
      </c>
      <c r="D350" s="30">
        <v>5</v>
      </c>
      <c r="E350" s="30">
        <v>3</v>
      </c>
      <c r="F350" s="31" t="s">
        <v>817</v>
      </c>
      <c r="G350" s="32">
        <v>500</v>
      </c>
      <c r="H350" s="33">
        <v>0</v>
      </c>
      <c r="I350" s="33">
        <v>0</v>
      </c>
      <c r="J350" s="33">
        <v>0</v>
      </c>
      <c r="K350" s="44"/>
    </row>
    <row r="351" spans="1:81">
      <c r="A351" s="27"/>
      <c r="B351" s="28" t="s">
        <v>39</v>
      </c>
      <c r="C351" s="29">
        <v>902</v>
      </c>
      <c r="D351" s="30">
        <v>5</v>
      </c>
      <c r="E351" s="30">
        <v>5</v>
      </c>
      <c r="F351" s="31"/>
      <c r="G351" s="32"/>
      <c r="H351" s="33">
        <f>H352</f>
        <v>11597.4</v>
      </c>
      <c r="I351" s="33">
        <f t="shared" ref="I351:J353" si="66">I352</f>
        <v>11977.1</v>
      </c>
      <c r="J351" s="33">
        <f t="shared" si="66"/>
        <v>11987.7</v>
      </c>
    </row>
    <row r="352" spans="1:81">
      <c r="A352" s="27"/>
      <c r="B352" s="28" t="s">
        <v>729</v>
      </c>
      <c r="C352" s="29">
        <v>902</v>
      </c>
      <c r="D352" s="30">
        <v>5</v>
      </c>
      <c r="E352" s="30">
        <v>5</v>
      </c>
      <c r="F352" s="31" t="s">
        <v>730</v>
      </c>
      <c r="G352" s="32"/>
      <c r="H352" s="33">
        <f>H353</f>
        <v>11597.4</v>
      </c>
      <c r="I352" s="33">
        <f t="shared" si="66"/>
        <v>11977.1</v>
      </c>
      <c r="J352" s="33">
        <f t="shared" si="66"/>
        <v>11987.7</v>
      </c>
    </row>
    <row r="353" spans="1:12">
      <c r="A353" s="27"/>
      <c r="B353" s="28" t="s">
        <v>760</v>
      </c>
      <c r="C353" s="29">
        <v>902</v>
      </c>
      <c r="D353" s="30">
        <v>5</v>
      </c>
      <c r="E353" s="30">
        <v>5</v>
      </c>
      <c r="F353" s="31" t="s">
        <v>761</v>
      </c>
      <c r="G353" s="32"/>
      <c r="H353" s="33">
        <f>H354</f>
        <v>11597.4</v>
      </c>
      <c r="I353" s="33">
        <f t="shared" si="66"/>
        <v>11977.1</v>
      </c>
      <c r="J353" s="33">
        <f t="shared" si="66"/>
        <v>11987.7</v>
      </c>
    </row>
    <row r="354" spans="1:12" ht="31.5">
      <c r="A354" s="27"/>
      <c r="B354" s="28" t="s">
        <v>340</v>
      </c>
      <c r="C354" s="29">
        <v>902</v>
      </c>
      <c r="D354" s="30">
        <v>5</v>
      </c>
      <c r="E354" s="30">
        <v>5</v>
      </c>
      <c r="F354" s="31" t="s">
        <v>762</v>
      </c>
      <c r="G354" s="32"/>
      <c r="H354" s="33">
        <f>H355+H356+H357</f>
        <v>11597.4</v>
      </c>
      <c r="I354" s="33">
        <f>I355+I356+I357</f>
        <v>11977.1</v>
      </c>
      <c r="J354" s="33">
        <f>J355+J356+J357</f>
        <v>11987.7</v>
      </c>
    </row>
    <row r="355" spans="1:12" ht="47.25">
      <c r="A355" s="27"/>
      <c r="B355" s="28" t="s">
        <v>113</v>
      </c>
      <c r="C355" s="29">
        <v>902</v>
      </c>
      <c r="D355" s="30">
        <v>5</v>
      </c>
      <c r="E355" s="30">
        <v>5</v>
      </c>
      <c r="F355" s="31" t="s">
        <v>762</v>
      </c>
      <c r="G355" s="32">
        <v>100</v>
      </c>
      <c r="H355" s="33">
        <v>11004.3</v>
      </c>
      <c r="I355" s="33">
        <v>11377.1</v>
      </c>
      <c r="J355" s="33">
        <v>11377.1</v>
      </c>
    </row>
    <row r="356" spans="1:12" ht="31.5">
      <c r="A356" s="27"/>
      <c r="B356" s="28" t="s">
        <v>101</v>
      </c>
      <c r="C356" s="29">
        <v>902</v>
      </c>
      <c r="D356" s="30">
        <v>5</v>
      </c>
      <c r="E356" s="30">
        <v>5</v>
      </c>
      <c r="F356" s="31" t="s">
        <v>762</v>
      </c>
      <c r="G356" s="32">
        <v>200</v>
      </c>
      <c r="H356" s="33">
        <v>569.20000000000005</v>
      </c>
      <c r="I356" s="33">
        <v>576.1</v>
      </c>
      <c r="J356" s="33">
        <v>586.70000000000005</v>
      </c>
    </row>
    <row r="357" spans="1:12">
      <c r="A357" s="27"/>
      <c r="B357" s="28" t="s">
        <v>191</v>
      </c>
      <c r="C357" s="29">
        <v>902</v>
      </c>
      <c r="D357" s="30">
        <v>5</v>
      </c>
      <c r="E357" s="30">
        <v>5</v>
      </c>
      <c r="F357" s="31" t="s">
        <v>762</v>
      </c>
      <c r="G357" s="32">
        <v>800</v>
      </c>
      <c r="H357" s="33">
        <v>23.9</v>
      </c>
      <c r="I357" s="33">
        <v>23.9</v>
      </c>
      <c r="J357" s="33">
        <v>23.9</v>
      </c>
    </row>
    <row r="358" spans="1:12">
      <c r="A358" s="27"/>
      <c r="B358" s="28" t="s">
        <v>41</v>
      </c>
      <c r="C358" s="29">
        <v>902</v>
      </c>
      <c r="D358" s="30">
        <v>7</v>
      </c>
      <c r="E358" s="30"/>
      <c r="F358" s="31"/>
      <c r="G358" s="32"/>
      <c r="H358" s="33">
        <f>H375+H381+H359</f>
        <v>91767.099999999991</v>
      </c>
      <c r="I358" s="33">
        <f>I375+I381+I359</f>
        <v>122736</v>
      </c>
      <c r="J358" s="33">
        <f>J375+J381+J359</f>
        <v>80635.699999999983</v>
      </c>
    </row>
    <row r="359" spans="1:12">
      <c r="A359" s="27"/>
      <c r="B359" s="28" t="s">
        <v>42</v>
      </c>
      <c r="C359" s="29">
        <v>902</v>
      </c>
      <c r="D359" s="30">
        <v>7</v>
      </c>
      <c r="E359" s="30">
        <v>1</v>
      </c>
      <c r="F359" s="31"/>
      <c r="G359" s="32"/>
      <c r="H359" s="33">
        <f>H365+H360</f>
        <v>11202.5</v>
      </c>
      <c r="I359" s="33">
        <f>I365+I360</f>
        <v>42495.4</v>
      </c>
      <c r="J359" s="33">
        <f>J365+J360</f>
        <v>0</v>
      </c>
    </row>
    <row r="360" spans="1:12" outlineLevel="1">
      <c r="A360" s="27"/>
      <c r="B360" s="28" t="s">
        <v>868</v>
      </c>
      <c r="C360" s="29">
        <v>902</v>
      </c>
      <c r="D360" s="30">
        <v>7</v>
      </c>
      <c r="E360" s="30">
        <v>1</v>
      </c>
      <c r="F360" s="31" t="s">
        <v>81</v>
      </c>
      <c r="G360" s="32"/>
      <c r="H360" s="33">
        <f t="shared" ref="H360:J363" si="67">H361</f>
        <v>0</v>
      </c>
      <c r="I360" s="33">
        <f t="shared" si="67"/>
        <v>0</v>
      </c>
      <c r="J360" s="33">
        <f t="shared" si="67"/>
        <v>0</v>
      </c>
    </row>
    <row r="361" spans="1:12" outlineLevel="1">
      <c r="A361" s="27"/>
      <c r="B361" s="28" t="s">
        <v>82</v>
      </c>
      <c r="C361" s="29">
        <v>902</v>
      </c>
      <c r="D361" s="30">
        <v>7</v>
      </c>
      <c r="E361" s="30">
        <v>1</v>
      </c>
      <c r="F361" s="31" t="s">
        <v>83</v>
      </c>
      <c r="G361" s="32"/>
      <c r="H361" s="33">
        <f t="shared" si="67"/>
        <v>0</v>
      </c>
      <c r="I361" s="33">
        <f t="shared" si="67"/>
        <v>0</v>
      </c>
      <c r="J361" s="33">
        <f t="shared" si="67"/>
        <v>0</v>
      </c>
      <c r="L361" s="6"/>
    </row>
    <row r="362" spans="1:12" ht="47.25" outlineLevel="1">
      <c r="A362" s="27"/>
      <c r="B362" s="28" t="s">
        <v>869</v>
      </c>
      <c r="C362" s="29">
        <v>902</v>
      </c>
      <c r="D362" s="30">
        <v>7</v>
      </c>
      <c r="E362" s="30">
        <v>1</v>
      </c>
      <c r="F362" s="31" t="s">
        <v>85</v>
      </c>
      <c r="G362" s="32"/>
      <c r="H362" s="33">
        <f t="shared" si="67"/>
        <v>0</v>
      </c>
      <c r="I362" s="33">
        <f t="shared" si="67"/>
        <v>0</v>
      </c>
      <c r="J362" s="33">
        <f t="shared" si="67"/>
        <v>0</v>
      </c>
      <c r="L362" s="6"/>
    </row>
    <row r="363" spans="1:12" ht="78.75" outlineLevel="1">
      <c r="A363" s="27"/>
      <c r="B363" s="28" t="s">
        <v>99</v>
      </c>
      <c r="C363" s="29">
        <v>902</v>
      </c>
      <c r="D363" s="30">
        <v>7</v>
      </c>
      <c r="E363" s="30">
        <v>1</v>
      </c>
      <c r="F363" s="31" t="s">
        <v>100</v>
      </c>
      <c r="G363" s="32"/>
      <c r="H363" s="33">
        <f t="shared" si="67"/>
        <v>0</v>
      </c>
      <c r="I363" s="33">
        <f t="shared" si="67"/>
        <v>0</v>
      </c>
      <c r="J363" s="33">
        <f t="shared" si="67"/>
        <v>0</v>
      </c>
      <c r="L363" s="6"/>
    </row>
    <row r="364" spans="1:12" ht="31.5" outlineLevel="1">
      <c r="A364" s="27"/>
      <c r="B364" s="28" t="s">
        <v>101</v>
      </c>
      <c r="C364" s="29">
        <v>902</v>
      </c>
      <c r="D364" s="30">
        <v>7</v>
      </c>
      <c r="E364" s="30">
        <v>1</v>
      </c>
      <c r="F364" s="31" t="s">
        <v>100</v>
      </c>
      <c r="G364" s="32">
        <v>200</v>
      </c>
      <c r="H364" s="33">
        <v>0</v>
      </c>
      <c r="I364" s="33">
        <v>0</v>
      </c>
      <c r="J364" s="33">
        <v>0</v>
      </c>
      <c r="L364" s="6"/>
    </row>
    <row r="365" spans="1:12" ht="31.5">
      <c r="A365" s="27"/>
      <c r="B365" s="28" t="s">
        <v>527</v>
      </c>
      <c r="C365" s="29">
        <v>902</v>
      </c>
      <c r="D365" s="30">
        <v>7</v>
      </c>
      <c r="E365" s="30">
        <v>1</v>
      </c>
      <c r="F365" s="31" t="s">
        <v>528</v>
      </c>
      <c r="G365" s="32"/>
      <c r="H365" s="33">
        <f t="shared" ref="H365:J365" si="68">H366</f>
        <v>11202.5</v>
      </c>
      <c r="I365" s="33">
        <f t="shared" si="68"/>
        <v>42495.4</v>
      </c>
      <c r="J365" s="33">
        <f t="shared" si="68"/>
        <v>0</v>
      </c>
      <c r="L365" s="6"/>
    </row>
    <row r="366" spans="1:12" ht="31.5">
      <c r="A366" s="27"/>
      <c r="B366" s="28" t="s">
        <v>529</v>
      </c>
      <c r="C366" s="29">
        <v>902</v>
      </c>
      <c r="D366" s="30">
        <v>7</v>
      </c>
      <c r="E366" s="30">
        <v>1</v>
      </c>
      <c r="F366" s="31" t="s">
        <v>530</v>
      </c>
      <c r="G366" s="32"/>
      <c r="H366" s="33">
        <f>H367+H373</f>
        <v>11202.5</v>
      </c>
      <c r="I366" s="33">
        <f t="shared" ref="I366:J366" si="69">I367+I373</f>
        <v>42495.4</v>
      </c>
      <c r="J366" s="33">
        <f t="shared" si="69"/>
        <v>0</v>
      </c>
      <c r="L366" s="6"/>
    </row>
    <row r="367" spans="1:12" ht="31.5">
      <c r="A367" s="27"/>
      <c r="B367" s="28" t="s">
        <v>870</v>
      </c>
      <c r="C367" s="29">
        <v>902</v>
      </c>
      <c r="D367" s="30">
        <v>7</v>
      </c>
      <c r="E367" s="30">
        <v>1</v>
      </c>
      <c r="F367" s="31" t="s">
        <v>532</v>
      </c>
      <c r="G367" s="32"/>
      <c r="H367" s="33">
        <f>H368+H371</f>
        <v>11202.5</v>
      </c>
      <c r="I367" s="33">
        <f>I368+I371</f>
        <v>0</v>
      </c>
      <c r="J367" s="33">
        <f>J368+J371</f>
        <v>0</v>
      </c>
      <c r="L367" s="6"/>
    </row>
    <row r="368" spans="1:12" ht="31.5">
      <c r="A368" s="27"/>
      <c r="B368" s="28" t="s">
        <v>128</v>
      </c>
      <c r="C368" s="29">
        <v>902</v>
      </c>
      <c r="D368" s="30">
        <v>7</v>
      </c>
      <c r="E368" s="30">
        <v>1</v>
      </c>
      <c r="F368" s="31" t="s">
        <v>533</v>
      </c>
      <c r="G368" s="32"/>
      <c r="H368" s="33">
        <f>H370+H369</f>
        <v>11202.5</v>
      </c>
      <c r="I368" s="33">
        <f t="shared" ref="I368:J368" si="70">I370+I369</f>
        <v>0</v>
      </c>
      <c r="J368" s="33">
        <f t="shared" si="70"/>
        <v>0</v>
      </c>
      <c r="L368" s="6"/>
    </row>
    <row r="369" spans="1:12" ht="31.5">
      <c r="A369" s="27"/>
      <c r="B369" s="28" t="s">
        <v>101</v>
      </c>
      <c r="C369" s="29">
        <v>902</v>
      </c>
      <c r="D369" s="30">
        <v>7</v>
      </c>
      <c r="E369" s="30">
        <v>1</v>
      </c>
      <c r="F369" s="31" t="s">
        <v>533</v>
      </c>
      <c r="G369" s="32">
        <v>200</v>
      </c>
      <c r="H369" s="33">
        <v>3719.1</v>
      </c>
      <c r="I369" s="33">
        <v>0</v>
      </c>
      <c r="J369" s="33">
        <v>0</v>
      </c>
      <c r="L369" s="6"/>
    </row>
    <row r="370" spans="1:12" ht="31.5" collapsed="1">
      <c r="A370" s="27"/>
      <c r="B370" s="28" t="s">
        <v>130</v>
      </c>
      <c r="C370" s="29">
        <v>902</v>
      </c>
      <c r="D370" s="30">
        <v>7</v>
      </c>
      <c r="E370" s="30">
        <v>1</v>
      </c>
      <c r="F370" s="31" t="s">
        <v>533</v>
      </c>
      <c r="G370" s="32">
        <v>400</v>
      </c>
      <c r="H370" s="33">
        <v>7483.4</v>
      </c>
      <c r="I370" s="33">
        <v>0</v>
      </c>
      <c r="J370" s="33">
        <v>0</v>
      </c>
      <c r="L370" s="6"/>
    </row>
    <row r="371" spans="1:12" ht="78.75" outlineLevel="1">
      <c r="A371" s="27"/>
      <c r="B371" s="28" t="s">
        <v>534</v>
      </c>
      <c r="C371" s="29">
        <v>902</v>
      </c>
      <c r="D371" s="30">
        <v>7</v>
      </c>
      <c r="E371" s="30">
        <v>1</v>
      </c>
      <c r="F371" s="31" t="s">
        <v>535</v>
      </c>
      <c r="G371" s="32"/>
      <c r="H371" s="33">
        <f>H372</f>
        <v>0</v>
      </c>
      <c r="I371" s="33">
        <f>I372</f>
        <v>0</v>
      </c>
      <c r="J371" s="33">
        <f>J372</f>
        <v>0</v>
      </c>
      <c r="L371" s="6"/>
    </row>
    <row r="372" spans="1:12" ht="31.5" outlineLevel="1">
      <c r="A372" s="27"/>
      <c r="B372" s="28" t="s">
        <v>130</v>
      </c>
      <c r="C372" s="29">
        <v>902</v>
      </c>
      <c r="D372" s="30">
        <v>7</v>
      </c>
      <c r="E372" s="30">
        <v>1</v>
      </c>
      <c r="F372" s="31" t="s">
        <v>535</v>
      </c>
      <c r="G372" s="32">
        <v>400</v>
      </c>
      <c r="H372" s="33">
        <v>0</v>
      </c>
      <c r="I372" s="33">
        <v>0</v>
      </c>
      <c r="J372" s="33">
        <v>0</v>
      </c>
      <c r="K372" s="44"/>
      <c r="L372" s="6"/>
    </row>
    <row r="373" spans="1:12" ht="47.25">
      <c r="A373" s="45"/>
      <c r="B373" s="28" t="s">
        <v>932</v>
      </c>
      <c r="C373" s="29">
        <v>902</v>
      </c>
      <c r="D373" s="30">
        <v>7</v>
      </c>
      <c r="E373" s="30">
        <v>2</v>
      </c>
      <c r="F373" s="30" t="s">
        <v>929</v>
      </c>
      <c r="G373" s="30"/>
      <c r="H373" s="33">
        <f>H374</f>
        <v>0</v>
      </c>
      <c r="I373" s="33">
        <f>I374</f>
        <v>42495.4</v>
      </c>
      <c r="J373" s="33">
        <f>J374</f>
        <v>0</v>
      </c>
    </row>
    <row r="374" spans="1:12" ht="31.5">
      <c r="A374" s="45"/>
      <c r="B374" s="28" t="s">
        <v>130</v>
      </c>
      <c r="C374" s="29">
        <v>902</v>
      </c>
      <c r="D374" s="30">
        <v>7</v>
      </c>
      <c r="E374" s="30">
        <v>2</v>
      </c>
      <c r="F374" s="30" t="s">
        <v>929</v>
      </c>
      <c r="G374" s="30">
        <v>400</v>
      </c>
      <c r="H374" s="33"/>
      <c r="I374" s="33">
        <v>42495.4</v>
      </c>
      <c r="J374" s="33"/>
    </row>
    <row r="375" spans="1:12">
      <c r="A375" s="27"/>
      <c r="B375" s="28" t="s">
        <v>871</v>
      </c>
      <c r="C375" s="29">
        <v>902</v>
      </c>
      <c r="D375" s="30">
        <v>7</v>
      </c>
      <c r="E375" s="30">
        <v>7</v>
      </c>
      <c r="F375" s="31"/>
      <c r="G375" s="32"/>
      <c r="H375" s="33">
        <f>H376</f>
        <v>71.400000000000006</v>
      </c>
      <c r="I375" s="33">
        <f t="shared" ref="I375:J375" si="71">I376</f>
        <v>71.400000000000006</v>
      </c>
      <c r="J375" s="33">
        <f t="shared" si="71"/>
        <v>71.400000000000006</v>
      </c>
      <c r="K375" s="6"/>
      <c r="L375" s="6"/>
    </row>
    <row r="376" spans="1:12">
      <c r="A376" s="27"/>
      <c r="B376" s="28" t="s">
        <v>252</v>
      </c>
      <c r="C376" s="29">
        <v>902</v>
      </c>
      <c r="D376" s="30">
        <v>7</v>
      </c>
      <c r="E376" s="30">
        <v>7</v>
      </c>
      <c r="F376" s="31" t="s">
        <v>253</v>
      </c>
      <c r="G376" s="32"/>
      <c r="H376" s="33">
        <f>H377</f>
        <v>71.400000000000006</v>
      </c>
      <c r="I376" s="33">
        <f t="shared" ref="I376:J379" si="72">I377</f>
        <v>71.400000000000006</v>
      </c>
      <c r="J376" s="33">
        <f t="shared" si="72"/>
        <v>71.400000000000006</v>
      </c>
      <c r="K376" s="6"/>
      <c r="L376" s="6"/>
    </row>
    <row r="377" spans="1:12">
      <c r="A377" s="27"/>
      <c r="B377" s="28" t="s">
        <v>282</v>
      </c>
      <c r="C377" s="29">
        <v>902</v>
      </c>
      <c r="D377" s="30">
        <v>7</v>
      </c>
      <c r="E377" s="30">
        <v>7</v>
      </c>
      <c r="F377" s="31" t="s">
        <v>283</v>
      </c>
      <c r="G377" s="32"/>
      <c r="H377" s="33">
        <f>H378</f>
        <v>71.400000000000006</v>
      </c>
      <c r="I377" s="33">
        <f t="shared" si="72"/>
        <v>71.400000000000006</v>
      </c>
      <c r="J377" s="33">
        <f t="shared" si="72"/>
        <v>71.400000000000006</v>
      </c>
      <c r="K377" s="6"/>
      <c r="L377" s="6"/>
    </row>
    <row r="378" spans="1:12" ht="31.5">
      <c r="A378" s="27"/>
      <c r="B378" s="28" t="s">
        <v>854</v>
      </c>
      <c r="C378" s="29">
        <v>902</v>
      </c>
      <c r="D378" s="30">
        <v>7</v>
      </c>
      <c r="E378" s="30">
        <v>7</v>
      </c>
      <c r="F378" s="31" t="s">
        <v>285</v>
      </c>
      <c r="G378" s="32"/>
      <c r="H378" s="33">
        <f>H379</f>
        <v>71.400000000000006</v>
      </c>
      <c r="I378" s="33">
        <f t="shared" si="72"/>
        <v>71.400000000000006</v>
      </c>
      <c r="J378" s="33">
        <f t="shared" si="72"/>
        <v>71.400000000000006</v>
      </c>
      <c r="K378" s="6"/>
      <c r="L378" s="6"/>
    </row>
    <row r="379" spans="1:12" ht="78.75">
      <c r="A379" s="27"/>
      <c r="B379" s="28" t="s">
        <v>288</v>
      </c>
      <c r="C379" s="29">
        <v>902</v>
      </c>
      <c r="D379" s="30">
        <v>7</v>
      </c>
      <c r="E379" s="30">
        <v>7</v>
      </c>
      <c r="F379" s="31" t="s">
        <v>289</v>
      </c>
      <c r="G379" s="32"/>
      <c r="H379" s="33">
        <f>H380</f>
        <v>71.400000000000006</v>
      </c>
      <c r="I379" s="33">
        <f t="shared" si="72"/>
        <v>71.400000000000006</v>
      </c>
      <c r="J379" s="33">
        <f t="shared" si="72"/>
        <v>71.400000000000006</v>
      </c>
      <c r="K379" s="6"/>
      <c r="L379" s="6"/>
    </row>
    <row r="380" spans="1:12" ht="31.5">
      <c r="A380" s="27"/>
      <c r="B380" s="28" t="s">
        <v>101</v>
      </c>
      <c r="C380" s="29">
        <v>902</v>
      </c>
      <c r="D380" s="30">
        <v>7</v>
      </c>
      <c r="E380" s="30">
        <v>7</v>
      </c>
      <c r="F380" s="31" t="s">
        <v>289</v>
      </c>
      <c r="G380" s="32">
        <v>200</v>
      </c>
      <c r="H380" s="33">
        <v>71.400000000000006</v>
      </c>
      <c r="I380" s="33">
        <v>71.400000000000006</v>
      </c>
      <c r="J380" s="33">
        <v>71.400000000000006</v>
      </c>
      <c r="K380" s="6"/>
      <c r="L380" s="6"/>
    </row>
    <row r="381" spans="1:12">
      <c r="A381" s="27"/>
      <c r="B381" s="28" t="s">
        <v>46</v>
      </c>
      <c r="C381" s="29">
        <v>902</v>
      </c>
      <c r="D381" s="30">
        <v>7</v>
      </c>
      <c r="E381" s="30">
        <v>9</v>
      </c>
      <c r="F381" s="31"/>
      <c r="G381" s="32"/>
      <c r="H381" s="33">
        <f>H391+H382</f>
        <v>80493.2</v>
      </c>
      <c r="I381" s="33">
        <f>I391+I382</f>
        <v>80169.2</v>
      </c>
      <c r="J381" s="33">
        <f>J391+J382</f>
        <v>80564.299999999988</v>
      </c>
      <c r="K381" s="6"/>
      <c r="L381" s="6"/>
    </row>
    <row r="382" spans="1:12">
      <c r="A382" s="27"/>
      <c r="B382" s="28" t="s">
        <v>80</v>
      </c>
      <c r="C382" s="29">
        <v>902</v>
      </c>
      <c r="D382" s="30">
        <v>7</v>
      </c>
      <c r="E382" s="30">
        <v>9</v>
      </c>
      <c r="F382" s="31" t="s">
        <v>81</v>
      </c>
      <c r="G382" s="32"/>
      <c r="H382" s="33">
        <f>H387+H383</f>
        <v>25654.5</v>
      </c>
      <c r="I382" s="33">
        <f>I387+I383</f>
        <v>27735.200000000001</v>
      </c>
      <c r="J382" s="33">
        <f>J387+J383</f>
        <v>29318.699999999997</v>
      </c>
      <c r="L382" s="6"/>
    </row>
    <row r="383" spans="1:12">
      <c r="A383" s="27"/>
      <c r="B383" s="28" t="s">
        <v>82</v>
      </c>
      <c r="C383" s="29">
        <v>902</v>
      </c>
      <c r="D383" s="30">
        <v>7</v>
      </c>
      <c r="E383" s="30">
        <v>9</v>
      </c>
      <c r="F383" s="31" t="s">
        <v>83</v>
      </c>
      <c r="G383" s="32"/>
      <c r="H383" s="33">
        <f>H384</f>
        <v>8989.7999999999993</v>
      </c>
      <c r="I383" s="33">
        <f t="shared" ref="I383:J385" si="73">I384</f>
        <v>9788</v>
      </c>
      <c r="J383" s="33">
        <f t="shared" si="73"/>
        <v>10397.6</v>
      </c>
      <c r="L383" s="6"/>
    </row>
    <row r="384" spans="1:12" ht="31.5">
      <c r="A384" s="27"/>
      <c r="B384" s="28" t="s">
        <v>102</v>
      </c>
      <c r="C384" s="29">
        <v>902</v>
      </c>
      <c r="D384" s="30">
        <v>7</v>
      </c>
      <c r="E384" s="30">
        <v>9</v>
      </c>
      <c r="F384" s="31" t="s">
        <v>103</v>
      </c>
      <c r="G384" s="32"/>
      <c r="H384" s="33">
        <f>H385</f>
        <v>8989.7999999999993</v>
      </c>
      <c r="I384" s="33">
        <f t="shared" si="73"/>
        <v>9788</v>
      </c>
      <c r="J384" s="33">
        <f t="shared" si="73"/>
        <v>10397.6</v>
      </c>
      <c r="L384" s="6"/>
    </row>
    <row r="385" spans="1:12" ht="63">
      <c r="A385" s="27"/>
      <c r="B385" s="28" t="s">
        <v>111</v>
      </c>
      <c r="C385" s="29">
        <v>902</v>
      </c>
      <c r="D385" s="30">
        <v>7</v>
      </c>
      <c r="E385" s="30">
        <v>9</v>
      </c>
      <c r="F385" s="31" t="s">
        <v>112</v>
      </c>
      <c r="G385" s="32"/>
      <c r="H385" s="33">
        <f>H386</f>
        <v>8989.7999999999993</v>
      </c>
      <c r="I385" s="33">
        <f t="shared" si="73"/>
        <v>9788</v>
      </c>
      <c r="J385" s="33">
        <f t="shared" si="73"/>
        <v>10397.6</v>
      </c>
      <c r="L385" s="6"/>
    </row>
    <row r="386" spans="1:12" ht="47.25">
      <c r="A386" s="27"/>
      <c r="B386" s="28" t="s">
        <v>113</v>
      </c>
      <c r="C386" s="29">
        <v>902</v>
      </c>
      <c r="D386" s="30">
        <v>7</v>
      </c>
      <c r="E386" s="30">
        <v>9</v>
      </c>
      <c r="F386" s="31" t="s">
        <v>112</v>
      </c>
      <c r="G386" s="32">
        <v>100</v>
      </c>
      <c r="H386" s="33">
        <v>8989.7999999999993</v>
      </c>
      <c r="I386" s="33">
        <v>9788</v>
      </c>
      <c r="J386" s="33">
        <v>10397.6</v>
      </c>
      <c r="L386" s="6"/>
    </row>
    <row r="387" spans="1:12">
      <c r="A387" s="27"/>
      <c r="B387" s="28" t="s">
        <v>872</v>
      </c>
      <c r="C387" s="29">
        <v>902</v>
      </c>
      <c r="D387" s="30">
        <v>7</v>
      </c>
      <c r="E387" s="30">
        <v>9</v>
      </c>
      <c r="F387" s="31" t="s">
        <v>123</v>
      </c>
      <c r="G387" s="32"/>
      <c r="H387" s="33">
        <f>H388</f>
        <v>16664.7</v>
      </c>
      <c r="I387" s="33">
        <f t="shared" ref="I387:J389" si="74">I388</f>
        <v>17947.2</v>
      </c>
      <c r="J387" s="33">
        <f t="shared" si="74"/>
        <v>18921.099999999999</v>
      </c>
      <c r="L387" s="6"/>
    </row>
    <row r="388" spans="1:12" ht="33.6" customHeight="1">
      <c r="A388" s="27"/>
      <c r="B388" s="28" t="s">
        <v>150</v>
      </c>
      <c r="C388" s="29">
        <v>902</v>
      </c>
      <c r="D388" s="30">
        <v>7</v>
      </c>
      <c r="E388" s="30">
        <v>9</v>
      </c>
      <c r="F388" s="31" t="s">
        <v>151</v>
      </c>
      <c r="G388" s="32"/>
      <c r="H388" s="33">
        <f>H389</f>
        <v>16664.7</v>
      </c>
      <c r="I388" s="33">
        <f t="shared" si="74"/>
        <v>17947.2</v>
      </c>
      <c r="J388" s="33">
        <f t="shared" si="74"/>
        <v>18921.099999999999</v>
      </c>
      <c r="L388" s="6"/>
    </row>
    <row r="389" spans="1:12" ht="63">
      <c r="A389" s="27"/>
      <c r="B389" s="28" t="s">
        <v>111</v>
      </c>
      <c r="C389" s="29">
        <v>902</v>
      </c>
      <c r="D389" s="30">
        <v>7</v>
      </c>
      <c r="E389" s="30">
        <v>9</v>
      </c>
      <c r="F389" s="31" t="s">
        <v>160</v>
      </c>
      <c r="G389" s="32"/>
      <c r="H389" s="33">
        <f>H390</f>
        <v>16664.7</v>
      </c>
      <c r="I389" s="33">
        <f t="shared" si="74"/>
        <v>17947.2</v>
      </c>
      <c r="J389" s="33">
        <f t="shared" si="74"/>
        <v>18921.099999999999</v>
      </c>
      <c r="L389" s="6"/>
    </row>
    <row r="390" spans="1:12" ht="47.25">
      <c r="A390" s="27"/>
      <c r="B390" s="28" t="s">
        <v>113</v>
      </c>
      <c r="C390" s="29">
        <v>902</v>
      </c>
      <c r="D390" s="30">
        <v>7</v>
      </c>
      <c r="E390" s="30">
        <v>9</v>
      </c>
      <c r="F390" s="31" t="s">
        <v>160</v>
      </c>
      <c r="G390" s="32">
        <v>100</v>
      </c>
      <c r="H390" s="33">
        <v>16664.7</v>
      </c>
      <c r="I390" s="33">
        <v>17947.2</v>
      </c>
      <c r="J390" s="33">
        <v>18921.099999999999</v>
      </c>
      <c r="L390" s="6"/>
    </row>
    <row r="391" spans="1:12">
      <c r="A391" s="27"/>
      <c r="B391" s="28" t="s">
        <v>729</v>
      </c>
      <c r="C391" s="29">
        <v>902</v>
      </c>
      <c r="D391" s="30">
        <v>7</v>
      </c>
      <c r="E391" s="30">
        <v>9</v>
      </c>
      <c r="F391" s="31" t="s">
        <v>730</v>
      </c>
      <c r="G391" s="32"/>
      <c r="H391" s="33">
        <f t="shared" ref="H391:J392" si="75">H392</f>
        <v>54838.7</v>
      </c>
      <c r="I391" s="33">
        <f t="shared" si="75"/>
        <v>52434</v>
      </c>
      <c r="J391" s="33">
        <f t="shared" si="75"/>
        <v>51245.599999999999</v>
      </c>
      <c r="L391" s="6"/>
    </row>
    <row r="392" spans="1:12">
      <c r="A392" s="27"/>
      <c r="B392" s="28" t="s">
        <v>861</v>
      </c>
      <c r="C392" s="29">
        <v>902</v>
      </c>
      <c r="D392" s="30">
        <v>7</v>
      </c>
      <c r="E392" s="30">
        <v>9</v>
      </c>
      <c r="F392" s="31" t="s">
        <v>761</v>
      </c>
      <c r="G392" s="32"/>
      <c r="H392" s="33">
        <f>H393</f>
        <v>54838.7</v>
      </c>
      <c r="I392" s="33">
        <f t="shared" si="75"/>
        <v>52434</v>
      </c>
      <c r="J392" s="33">
        <f t="shared" si="75"/>
        <v>51245.599999999999</v>
      </c>
      <c r="L392" s="6"/>
    </row>
    <row r="393" spans="1:12" ht="31.5">
      <c r="A393" s="27"/>
      <c r="B393" s="28" t="s">
        <v>340</v>
      </c>
      <c r="C393" s="29">
        <v>902</v>
      </c>
      <c r="D393" s="30">
        <v>7</v>
      </c>
      <c r="E393" s="30">
        <v>9</v>
      </c>
      <c r="F393" s="31" t="s">
        <v>762</v>
      </c>
      <c r="G393" s="32"/>
      <c r="H393" s="33">
        <f>H394+H395+H396</f>
        <v>54838.7</v>
      </c>
      <c r="I393" s="33">
        <f>I394+I395+I396</f>
        <v>52434</v>
      </c>
      <c r="J393" s="33">
        <f>J394+J395+J396</f>
        <v>51245.599999999999</v>
      </c>
      <c r="L393" s="6"/>
    </row>
    <row r="394" spans="1:12" ht="47.25">
      <c r="A394" s="27"/>
      <c r="B394" s="28" t="s">
        <v>113</v>
      </c>
      <c r="C394" s="29">
        <v>902</v>
      </c>
      <c r="D394" s="30">
        <v>7</v>
      </c>
      <c r="E394" s="30">
        <v>9</v>
      </c>
      <c r="F394" s="31" t="s">
        <v>762</v>
      </c>
      <c r="G394" s="32">
        <v>100</v>
      </c>
      <c r="H394" s="33">
        <v>48424</v>
      </c>
      <c r="I394" s="33">
        <v>46769.3</v>
      </c>
      <c r="J394" s="33">
        <v>45580.9</v>
      </c>
      <c r="L394" s="6"/>
    </row>
    <row r="395" spans="1:12" ht="31.5" collapsed="1">
      <c r="A395" s="27"/>
      <c r="B395" s="28" t="s">
        <v>101</v>
      </c>
      <c r="C395" s="29">
        <v>902</v>
      </c>
      <c r="D395" s="30">
        <v>7</v>
      </c>
      <c r="E395" s="30">
        <v>9</v>
      </c>
      <c r="F395" s="31" t="s">
        <v>762</v>
      </c>
      <c r="G395" s="32">
        <v>200</v>
      </c>
      <c r="H395" s="33">
        <v>6414.7</v>
      </c>
      <c r="I395" s="33">
        <v>5664.7</v>
      </c>
      <c r="J395" s="33">
        <v>5664.7</v>
      </c>
      <c r="L395" s="6"/>
    </row>
    <row r="396" spans="1:12" outlineLevel="1">
      <c r="A396" s="27"/>
      <c r="B396" s="28" t="s">
        <v>191</v>
      </c>
      <c r="C396" s="29">
        <v>902</v>
      </c>
      <c r="D396" s="30">
        <v>7</v>
      </c>
      <c r="E396" s="30">
        <v>9</v>
      </c>
      <c r="F396" s="31" t="s">
        <v>762</v>
      </c>
      <c r="G396" s="32">
        <v>800</v>
      </c>
      <c r="H396" s="33">
        <v>0</v>
      </c>
      <c r="I396" s="33">
        <v>0</v>
      </c>
      <c r="J396" s="33">
        <v>0</v>
      </c>
      <c r="L396" s="6"/>
    </row>
    <row r="397" spans="1:12" s="4" customFormat="1">
      <c r="A397" s="49"/>
      <c r="B397" s="50" t="s">
        <v>48</v>
      </c>
      <c r="C397" s="51">
        <v>902</v>
      </c>
      <c r="D397" s="52">
        <v>8</v>
      </c>
      <c r="E397" s="52"/>
      <c r="F397" s="53"/>
      <c r="G397" s="54"/>
      <c r="H397" s="55">
        <f>H398</f>
        <v>4010.5</v>
      </c>
      <c r="I397" s="55">
        <f t="shared" ref="I397:J398" si="76">I398</f>
        <v>4010.5</v>
      </c>
      <c r="J397" s="55">
        <f t="shared" si="76"/>
        <v>4010.5</v>
      </c>
      <c r="K397" s="56"/>
    </row>
    <row r="398" spans="1:12" s="4" customFormat="1">
      <c r="A398" s="49"/>
      <c r="B398" s="50" t="s">
        <v>873</v>
      </c>
      <c r="C398" s="51">
        <v>902</v>
      </c>
      <c r="D398" s="52">
        <v>8</v>
      </c>
      <c r="E398" s="52">
        <v>4</v>
      </c>
      <c r="F398" s="53"/>
      <c r="G398" s="54"/>
      <c r="H398" s="55">
        <f>H399</f>
        <v>4010.5</v>
      </c>
      <c r="I398" s="55">
        <f t="shared" si="76"/>
        <v>4010.5</v>
      </c>
      <c r="J398" s="55">
        <f t="shared" si="76"/>
        <v>4010.5</v>
      </c>
    </row>
    <row r="399" spans="1:12">
      <c r="A399" s="27"/>
      <c r="B399" s="28" t="s">
        <v>629</v>
      </c>
      <c r="C399" s="29">
        <v>902</v>
      </c>
      <c r="D399" s="30">
        <v>8</v>
      </c>
      <c r="E399" s="30">
        <v>4</v>
      </c>
      <c r="F399" s="31" t="s">
        <v>630</v>
      </c>
      <c r="G399" s="32"/>
      <c r="H399" s="33">
        <f>H400</f>
        <v>4010.5</v>
      </c>
      <c r="I399" s="33">
        <f t="shared" ref="I399:J401" si="77">I400</f>
        <v>4010.5</v>
      </c>
      <c r="J399" s="33">
        <f t="shared" si="77"/>
        <v>4010.5</v>
      </c>
      <c r="K399" s="6"/>
      <c r="L399" s="6"/>
    </row>
    <row r="400" spans="1:12">
      <c r="A400" s="27"/>
      <c r="B400" s="28" t="s">
        <v>631</v>
      </c>
      <c r="C400" s="29">
        <v>902</v>
      </c>
      <c r="D400" s="30">
        <v>8</v>
      </c>
      <c r="E400" s="30">
        <v>4</v>
      </c>
      <c r="F400" s="31" t="s">
        <v>632</v>
      </c>
      <c r="G400" s="32"/>
      <c r="H400" s="33">
        <f>H401</f>
        <v>4010.5</v>
      </c>
      <c r="I400" s="33">
        <f t="shared" si="77"/>
        <v>4010.5</v>
      </c>
      <c r="J400" s="33">
        <f t="shared" si="77"/>
        <v>4010.5</v>
      </c>
      <c r="K400" s="6"/>
      <c r="L400" s="6"/>
    </row>
    <row r="401" spans="1:12">
      <c r="A401" s="27"/>
      <c r="B401" s="28" t="s">
        <v>633</v>
      </c>
      <c r="C401" s="29">
        <v>902</v>
      </c>
      <c r="D401" s="30">
        <v>8</v>
      </c>
      <c r="E401" s="30">
        <v>4</v>
      </c>
      <c r="F401" s="31" t="s">
        <v>634</v>
      </c>
      <c r="G401" s="32"/>
      <c r="H401" s="33">
        <f>H402</f>
        <v>4010.5</v>
      </c>
      <c r="I401" s="33">
        <f t="shared" si="77"/>
        <v>4010.5</v>
      </c>
      <c r="J401" s="33">
        <f t="shared" si="77"/>
        <v>4010.5</v>
      </c>
      <c r="K401" s="6"/>
      <c r="L401" s="6"/>
    </row>
    <row r="402" spans="1:12" ht="31.5">
      <c r="A402" s="27"/>
      <c r="B402" s="28" t="s">
        <v>635</v>
      </c>
      <c r="C402" s="29">
        <v>902</v>
      </c>
      <c r="D402" s="30">
        <v>8</v>
      </c>
      <c r="E402" s="30">
        <v>4</v>
      </c>
      <c r="F402" s="31" t="s">
        <v>636</v>
      </c>
      <c r="G402" s="32"/>
      <c r="H402" s="33">
        <f>H404+H403</f>
        <v>4010.5</v>
      </c>
      <c r="I402" s="33">
        <f>I404+I403</f>
        <v>4010.5</v>
      </c>
      <c r="J402" s="33">
        <f>J404+J403</f>
        <v>4010.5</v>
      </c>
      <c r="K402" s="6"/>
      <c r="L402" s="6"/>
    </row>
    <row r="403" spans="1:12" ht="31.5">
      <c r="A403" s="27"/>
      <c r="B403" s="28" t="s">
        <v>101</v>
      </c>
      <c r="C403" s="29">
        <v>902</v>
      </c>
      <c r="D403" s="30">
        <v>8</v>
      </c>
      <c r="E403" s="30">
        <v>4</v>
      </c>
      <c r="F403" s="31" t="s">
        <v>636</v>
      </c>
      <c r="G403" s="32">
        <v>200</v>
      </c>
      <c r="H403" s="33">
        <v>3010.5</v>
      </c>
      <c r="I403" s="33">
        <v>3010.5</v>
      </c>
      <c r="J403" s="33">
        <v>3010.5</v>
      </c>
      <c r="K403" s="6"/>
      <c r="L403" s="6"/>
    </row>
    <row r="404" spans="1:12" collapsed="1">
      <c r="A404" s="27"/>
      <c r="B404" s="28" t="s">
        <v>110</v>
      </c>
      <c r="C404" s="29">
        <v>902</v>
      </c>
      <c r="D404" s="30">
        <v>8</v>
      </c>
      <c r="E404" s="30">
        <v>4</v>
      </c>
      <c r="F404" s="31" t="s">
        <v>636</v>
      </c>
      <c r="G404" s="32">
        <v>300</v>
      </c>
      <c r="H404" s="33">
        <v>1000</v>
      </c>
      <c r="I404" s="33">
        <v>1000</v>
      </c>
      <c r="J404" s="33">
        <v>1000</v>
      </c>
      <c r="K404" s="6"/>
      <c r="L404" s="6"/>
    </row>
    <row r="405" spans="1:12" outlineLevel="1">
      <c r="A405" s="27"/>
      <c r="B405" s="28" t="s">
        <v>52</v>
      </c>
      <c r="C405" s="29">
        <v>902</v>
      </c>
      <c r="D405" s="30">
        <v>9</v>
      </c>
      <c r="E405" s="30"/>
      <c r="F405" s="31"/>
      <c r="G405" s="32"/>
      <c r="H405" s="33">
        <f t="shared" ref="H405:H410" si="78">H406</f>
        <v>0</v>
      </c>
      <c r="I405" s="33">
        <f>I406</f>
        <v>0</v>
      </c>
      <c r="J405" s="33">
        <f>J406</f>
        <v>0</v>
      </c>
      <c r="K405" s="6"/>
      <c r="L405" s="6"/>
    </row>
    <row r="406" spans="1:12" outlineLevel="1">
      <c r="A406" s="27"/>
      <c r="B406" s="28" t="s">
        <v>53</v>
      </c>
      <c r="C406" s="29">
        <v>902</v>
      </c>
      <c r="D406" s="30">
        <v>9</v>
      </c>
      <c r="E406" s="30">
        <v>2</v>
      </c>
      <c r="F406" s="31"/>
      <c r="G406" s="32"/>
      <c r="H406" s="33">
        <f t="shared" si="78"/>
        <v>0</v>
      </c>
      <c r="I406" s="33">
        <f t="shared" ref="I406:J408" si="79">I407</f>
        <v>0</v>
      </c>
      <c r="J406" s="33">
        <f t="shared" si="79"/>
        <v>0</v>
      </c>
      <c r="K406" s="6"/>
      <c r="L406" s="6"/>
    </row>
    <row r="407" spans="1:12" ht="31.5" outlineLevel="1">
      <c r="A407" s="27"/>
      <c r="B407" s="28" t="s">
        <v>874</v>
      </c>
      <c r="C407" s="29">
        <v>902</v>
      </c>
      <c r="D407" s="30">
        <v>9</v>
      </c>
      <c r="E407" s="30">
        <v>2</v>
      </c>
      <c r="F407" s="31" t="s">
        <v>528</v>
      </c>
      <c r="G407" s="32"/>
      <c r="H407" s="33">
        <f t="shared" si="78"/>
        <v>0</v>
      </c>
      <c r="I407" s="33">
        <f t="shared" si="79"/>
        <v>0</v>
      </c>
      <c r="J407" s="33">
        <f t="shared" si="79"/>
        <v>0</v>
      </c>
      <c r="K407" s="6"/>
      <c r="L407" s="6"/>
    </row>
    <row r="408" spans="1:12" ht="31.5" outlineLevel="1">
      <c r="A408" s="27"/>
      <c r="B408" s="28" t="s">
        <v>875</v>
      </c>
      <c r="C408" s="29">
        <v>902</v>
      </c>
      <c r="D408" s="30">
        <v>9</v>
      </c>
      <c r="E408" s="30">
        <v>2</v>
      </c>
      <c r="F408" s="31" t="s">
        <v>530</v>
      </c>
      <c r="G408" s="32"/>
      <c r="H408" s="33">
        <f t="shared" si="78"/>
        <v>0</v>
      </c>
      <c r="I408" s="33">
        <f t="shared" si="79"/>
        <v>0</v>
      </c>
      <c r="J408" s="33">
        <f t="shared" si="79"/>
        <v>0</v>
      </c>
      <c r="K408" s="6"/>
      <c r="L408" s="6"/>
    </row>
    <row r="409" spans="1:12" ht="31.5" outlineLevel="1">
      <c r="A409" s="27"/>
      <c r="B409" s="28" t="s">
        <v>550</v>
      </c>
      <c r="C409" s="29">
        <v>902</v>
      </c>
      <c r="D409" s="30">
        <v>9</v>
      </c>
      <c r="E409" s="30">
        <v>2</v>
      </c>
      <c r="F409" s="31" t="s">
        <v>551</v>
      </c>
      <c r="G409" s="32"/>
      <c r="H409" s="33">
        <f t="shared" si="78"/>
        <v>0</v>
      </c>
      <c r="I409" s="33">
        <f>I410</f>
        <v>0</v>
      </c>
      <c r="J409" s="33">
        <f>J410</f>
        <v>0</v>
      </c>
      <c r="K409" s="6"/>
      <c r="L409" s="6"/>
    </row>
    <row r="410" spans="1:12" ht="126" outlineLevel="1">
      <c r="A410" s="27"/>
      <c r="B410" s="28" t="s">
        <v>552</v>
      </c>
      <c r="C410" s="29">
        <v>902</v>
      </c>
      <c r="D410" s="30">
        <v>9</v>
      </c>
      <c r="E410" s="30">
        <v>2</v>
      </c>
      <c r="F410" s="31" t="s">
        <v>553</v>
      </c>
      <c r="G410" s="32"/>
      <c r="H410" s="33">
        <f t="shared" si="78"/>
        <v>0</v>
      </c>
      <c r="I410" s="33">
        <f>I411</f>
        <v>0</v>
      </c>
      <c r="J410" s="33">
        <f>J411</f>
        <v>0</v>
      </c>
      <c r="K410" s="6"/>
      <c r="L410" s="6"/>
    </row>
    <row r="411" spans="1:12" ht="31.5" outlineLevel="1">
      <c r="A411" s="27"/>
      <c r="B411" s="28" t="s">
        <v>130</v>
      </c>
      <c r="C411" s="29">
        <v>902</v>
      </c>
      <c r="D411" s="30">
        <v>9</v>
      </c>
      <c r="E411" s="30">
        <v>2</v>
      </c>
      <c r="F411" s="31" t="s">
        <v>553</v>
      </c>
      <c r="G411" s="32">
        <v>400</v>
      </c>
      <c r="H411" s="33">
        <v>0</v>
      </c>
      <c r="I411" s="33">
        <v>0</v>
      </c>
      <c r="J411" s="33">
        <v>0</v>
      </c>
      <c r="K411" s="6"/>
      <c r="L411" s="6"/>
    </row>
    <row r="412" spans="1:12">
      <c r="A412" s="27"/>
      <c r="B412" s="28" t="s">
        <v>55</v>
      </c>
      <c r="C412" s="29">
        <v>902</v>
      </c>
      <c r="D412" s="30">
        <v>10</v>
      </c>
      <c r="E412" s="30"/>
      <c r="F412" s="31"/>
      <c r="G412" s="32"/>
      <c r="H412" s="33">
        <f>H413+H418+H439</f>
        <v>172626.30000000002</v>
      </c>
      <c r="I412" s="33">
        <f>I413+I418+I439</f>
        <v>152476.1</v>
      </c>
      <c r="J412" s="33">
        <f>J413+J418+J439</f>
        <v>156930.70000000001</v>
      </c>
      <c r="K412" s="6"/>
      <c r="L412" s="6"/>
    </row>
    <row r="413" spans="1:12">
      <c r="A413" s="27"/>
      <c r="B413" s="28" t="s">
        <v>56</v>
      </c>
      <c r="C413" s="29">
        <v>902</v>
      </c>
      <c r="D413" s="30">
        <v>10</v>
      </c>
      <c r="E413" s="30">
        <v>1</v>
      </c>
      <c r="F413" s="31"/>
      <c r="G413" s="32"/>
      <c r="H413" s="33">
        <f>H414</f>
        <v>13360.5</v>
      </c>
      <c r="I413" s="33">
        <f t="shared" ref="I413:J416" si="80">I414</f>
        <v>14487.5</v>
      </c>
      <c r="J413" s="33">
        <f t="shared" si="80"/>
        <v>15740.7</v>
      </c>
      <c r="K413" s="6"/>
      <c r="L413" s="6"/>
    </row>
    <row r="414" spans="1:12">
      <c r="A414" s="27"/>
      <c r="B414" s="36" t="s">
        <v>729</v>
      </c>
      <c r="C414" s="29">
        <v>902</v>
      </c>
      <c r="D414" s="30">
        <v>10</v>
      </c>
      <c r="E414" s="30">
        <v>1</v>
      </c>
      <c r="F414" s="31" t="s">
        <v>730</v>
      </c>
      <c r="G414" s="32"/>
      <c r="H414" s="33">
        <f>H415</f>
        <v>13360.5</v>
      </c>
      <c r="I414" s="33">
        <f t="shared" si="80"/>
        <v>14487.5</v>
      </c>
      <c r="J414" s="33">
        <f t="shared" si="80"/>
        <v>15740.7</v>
      </c>
    </row>
    <row r="415" spans="1:12">
      <c r="A415" s="27"/>
      <c r="B415" s="28" t="s">
        <v>744</v>
      </c>
      <c r="C415" s="29">
        <v>902</v>
      </c>
      <c r="D415" s="30">
        <v>10</v>
      </c>
      <c r="E415" s="30">
        <v>1</v>
      </c>
      <c r="F415" s="31" t="s">
        <v>745</v>
      </c>
      <c r="G415" s="32"/>
      <c r="H415" s="33">
        <f>H416</f>
        <v>13360.5</v>
      </c>
      <c r="I415" s="33">
        <f t="shared" si="80"/>
        <v>14487.5</v>
      </c>
      <c r="J415" s="33">
        <f t="shared" si="80"/>
        <v>15740.7</v>
      </c>
    </row>
    <row r="416" spans="1:12">
      <c r="A416" s="27"/>
      <c r="B416" s="28" t="s">
        <v>748</v>
      </c>
      <c r="C416" s="29">
        <v>902</v>
      </c>
      <c r="D416" s="30">
        <v>10</v>
      </c>
      <c r="E416" s="30">
        <v>1</v>
      </c>
      <c r="F416" s="31" t="s">
        <v>749</v>
      </c>
      <c r="G416" s="32"/>
      <c r="H416" s="33">
        <f>H417</f>
        <v>13360.5</v>
      </c>
      <c r="I416" s="33">
        <f t="shared" si="80"/>
        <v>14487.5</v>
      </c>
      <c r="J416" s="33">
        <f t="shared" si="80"/>
        <v>15740.7</v>
      </c>
    </row>
    <row r="417" spans="1:81">
      <c r="A417" s="27"/>
      <c r="B417" s="28" t="s">
        <v>110</v>
      </c>
      <c r="C417" s="29">
        <v>902</v>
      </c>
      <c r="D417" s="30">
        <v>10</v>
      </c>
      <c r="E417" s="30">
        <v>1</v>
      </c>
      <c r="F417" s="31" t="s">
        <v>749</v>
      </c>
      <c r="G417" s="32">
        <v>300</v>
      </c>
      <c r="H417" s="33">
        <v>13360.5</v>
      </c>
      <c r="I417" s="33">
        <v>14487.5</v>
      </c>
      <c r="J417" s="33">
        <v>15740.7</v>
      </c>
    </row>
    <row r="418" spans="1:81">
      <c r="A418" s="27"/>
      <c r="B418" s="28" t="s">
        <v>57</v>
      </c>
      <c r="C418" s="29">
        <v>902</v>
      </c>
      <c r="D418" s="30">
        <v>10</v>
      </c>
      <c r="E418" s="30">
        <v>3</v>
      </c>
      <c r="F418" s="31"/>
      <c r="G418" s="32"/>
      <c r="H418" s="33">
        <f>H424+H432+H419</f>
        <v>15360</v>
      </c>
      <c r="I418" s="33">
        <f>I424+I432+I419</f>
        <v>5360</v>
      </c>
      <c r="J418" s="33">
        <f>J424+J432+J419</f>
        <v>5360</v>
      </c>
    </row>
    <row r="419" spans="1:81">
      <c r="A419" s="27"/>
      <c r="B419" s="28" t="s">
        <v>876</v>
      </c>
      <c r="C419" s="29">
        <v>902</v>
      </c>
      <c r="D419" s="30">
        <v>10</v>
      </c>
      <c r="E419" s="30">
        <v>3</v>
      </c>
      <c r="F419" s="31" t="s">
        <v>603</v>
      </c>
      <c r="G419" s="32"/>
      <c r="H419" s="33">
        <f t="shared" ref="H419:J421" si="81">H420</f>
        <v>360</v>
      </c>
      <c r="I419" s="33">
        <f t="shared" si="81"/>
        <v>360</v>
      </c>
      <c r="J419" s="33">
        <f t="shared" si="81"/>
        <v>360</v>
      </c>
    </row>
    <row r="420" spans="1:81" s="3" customFormat="1" ht="31.5">
      <c r="A420" s="27"/>
      <c r="B420" s="28" t="s">
        <v>610</v>
      </c>
      <c r="C420" s="29">
        <v>902</v>
      </c>
      <c r="D420" s="30">
        <v>10</v>
      </c>
      <c r="E420" s="30">
        <v>3</v>
      </c>
      <c r="F420" s="31" t="s">
        <v>611</v>
      </c>
      <c r="G420" s="32"/>
      <c r="H420" s="33">
        <f t="shared" si="81"/>
        <v>360</v>
      </c>
      <c r="I420" s="33">
        <f t="shared" si="81"/>
        <v>360</v>
      </c>
      <c r="J420" s="33">
        <f t="shared" si="81"/>
        <v>360</v>
      </c>
      <c r="K420" s="8"/>
      <c r="L420" s="9"/>
      <c r="M420" s="6"/>
      <c r="N420" s="6"/>
      <c r="O420" s="6"/>
      <c r="P420" s="6"/>
      <c r="Q420" s="6"/>
      <c r="R420" s="6"/>
      <c r="S420" s="6"/>
      <c r="T420" s="6"/>
      <c r="U420" s="6"/>
      <c r="V420" s="6"/>
      <c r="W420" s="6"/>
      <c r="X420" s="6"/>
      <c r="Y420" s="6"/>
      <c r="Z420" s="6"/>
      <c r="AA420" s="6"/>
      <c r="AB420" s="6"/>
      <c r="AC420" s="6"/>
      <c r="AD420" s="6"/>
      <c r="AE420" s="6"/>
      <c r="AF420" s="6"/>
      <c r="AG420" s="6"/>
      <c r="AH420" s="6"/>
      <c r="AI420" s="6"/>
      <c r="AJ420" s="6"/>
      <c r="AK420" s="6"/>
      <c r="AL420" s="6"/>
      <c r="AM420" s="6"/>
      <c r="AN420" s="6"/>
      <c r="AO420" s="6"/>
      <c r="AP420" s="6"/>
      <c r="AQ420" s="6"/>
      <c r="AR420" s="6"/>
      <c r="AS420" s="6"/>
      <c r="AT420" s="6"/>
      <c r="AU420" s="6"/>
      <c r="AV420" s="6"/>
      <c r="AW420" s="6"/>
      <c r="AX420" s="6"/>
      <c r="AY420" s="6"/>
      <c r="AZ420" s="6"/>
      <c r="BA420" s="6"/>
      <c r="BB420" s="6"/>
      <c r="BC420" s="6"/>
      <c r="BD420" s="6"/>
      <c r="BE420" s="6"/>
      <c r="BF420" s="6"/>
      <c r="BG420" s="6"/>
      <c r="BH420" s="6"/>
      <c r="BI420" s="6"/>
      <c r="BJ420" s="6"/>
      <c r="BK420" s="6"/>
      <c r="BL420" s="6"/>
      <c r="BM420" s="6"/>
      <c r="BN420" s="6"/>
      <c r="BO420" s="6"/>
      <c r="BP420" s="6"/>
      <c r="BQ420" s="6"/>
      <c r="BR420" s="6"/>
      <c r="BS420" s="6"/>
      <c r="BT420" s="6"/>
      <c r="BU420" s="6"/>
      <c r="BV420" s="6"/>
      <c r="BW420" s="6"/>
      <c r="BX420" s="6"/>
      <c r="BY420" s="6"/>
      <c r="BZ420" s="6"/>
      <c r="CA420" s="6"/>
      <c r="CB420" s="6"/>
      <c r="CC420" s="6"/>
    </row>
    <row r="421" spans="1:81" s="3" customFormat="1" ht="47.25">
      <c r="A421" s="27"/>
      <c r="B421" s="28" t="s">
        <v>612</v>
      </c>
      <c r="C421" s="29">
        <v>902</v>
      </c>
      <c r="D421" s="30">
        <v>10</v>
      </c>
      <c r="E421" s="30">
        <v>3</v>
      </c>
      <c r="F421" s="31" t="s">
        <v>613</v>
      </c>
      <c r="G421" s="32"/>
      <c r="H421" s="33">
        <f>H422</f>
        <v>360</v>
      </c>
      <c r="I421" s="33">
        <f t="shared" si="81"/>
        <v>360</v>
      </c>
      <c r="J421" s="33">
        <f t="shared" si="81"/>
        <v>360</v>
      </c>
      <c r="K421" s="8"/>
      <c r="L421" s="9"/>
      <c r="M421" s="6"/>
      <c r="N421" s="6"/>
      <c r="O421" s="6"/>
      <c r="P421" s="6"/>
      <c r="Q421" s="6"/>
      <c r="R421" s="6"/>
      <c r="S421" s="6"/>
      <c r="T421" s="6"/>
      <c r="U421" s="6"/>
      <c r="V421" s="6"/>
      <c r="W421" s="6"/>
      <c r="X421" s="6"/>
      <c r="Y421" s="6"/>
      <c r="Z421" s="6"/>
      <c r="AA421" s="6"/>
      <c r="AB421" s="6"/>
      <c r="AC421" s="6"/>
      <c r="AD421" s="6"/>
      <c r="AE421" s="6"/>
      <c r="AF421" s="6"/>
      <c r="AG421" s="6"/>
      <c r="AH421" s="6"/>
      <c r="AI421" s="6"/>
      <c r="AJ421" s="6"/>
      <c r="AK421" s="6"/>
      <c r="AL421" s="6"/>
      <c r="AM421" s="6"/>
      <c r="AN421" s="6"/>
      <c r="AO421" s="6"/>
      <c r="AP421" s="6"/>
      <c r="AQ421" s="6"/>
      <c r="AR421" s="6"/>
      <c r="AS421" s="6"/>
      <c r="AT421" s="6"/>
      <c r="AU421" s="6"/>
      <c r="AV421" s="6"/>
      <c r="AW421" s="6"/>
      <c r="AX421" s="6"/>
      <c r="AY421" s="6"/>
      <c r="AZ421" s="6"/>
      <c r="BA421" s="6"/>
      <c r="BB421" s="6"/>
      <c r="BC421" s="6"/>
      <c r="BD421" s="6"/>
      <c r="BE421" s="6"/>
      <c r="BF421" s="6"/>
      <c r="BG421" s="6"/>
      <c r="BH421" s="6"/>
      <c r="BI421" s="6"/>
      <c r="BJ421" s="6"/>
      <c r="BK421" s="6"/>
      <c r="BL421" s="6"/>
      <c r="BM421" s="6"/>
      <c r="BN421" s="6"/>
      <c r="BO421" s="6"/>
      <c r="BP421" s="6"/>
      <c r="BQ421" s="6"/>
      <c r="BR421" s="6"/>
      <c r="BS421" s="6"/>
      <c r="BT421" s="6"/>
      <c r="BU421" s="6"/>
      <c r="BV421" s="6"/>
      <c r="BW421" s="6"/>
      <c r="BX421" s="6"/>
      <c r="BY421" s="6"/>
      <c r="BZ421" s="6"/>
      <c r="CA421" s="6"/>
      <c r="CB421" s="6"/>
      <c r="CC421" s="6"/>
    </row>
    <row r="422" spans="1:81" s="3" customFormat="1" ht="47.25">
      <c r="A422" s="27"/>
      <c r="B422" s="28" t="s">
        <v>614</v>
      </c>
      <c r="C422" s="29">
        <v>902</v>
      </c>
      <c r="D422" s="30">
        <v>10</v>
      </c>
      <c r="E422" s="30">
        <v>3</v>
      </c>
      <c r="F422" s="31" t="s">
        <v>615</v>
      </c>
      <c r="G422" s="32"/>
      <c r="H422" s="33">
        <f>H423</f>
        <v>360</v>
      </c>
      <c r="I422" s="33">
        <f>I423</f>
        <v>360</v>
      </c>
      <c r="J422" s="33">
        <f>J423</f>
        <v>360</v>
      </c>
      <c r="K422" s="8"/>
      <c r="L422" s="9"/>
      <c r="M422" s="6"/>
      <c r="N422" s="6"/>
      <c r="O422" s="6"/>
      <c r="P422" s="6"/>
      <c r="Q422" s="6"/>
      <c r="R422" s="6"/>
      <c r="S422" s="6"/>
      <c r="T422" s="6"/>
      <c r="U422" s="6"/>
      <c r="V422" s="6"/>
      <c r="W422" s="6"/>
      <c r="X422" s="6"/>
      <c r="Y422" s="6"/>
      <c r="Z422" s="6"/>
      <c r="AA422" s="6"/>
      <c r="AB422" s="6"/>
      <c r="AC422" s="6"/>
      <c r="AD422" s="6"/>
      <c r="AE422" s="6"/>
      <c r="AF422" s="6"/>
      <c r="AG422" s="6"/>
      <c r="AH422" s="6"/>
      <c r="AI422" s="6"/>
      <c r="AJ422" s="6"/>
      <c r="AK422" s="6"/>
      <c r="AL422" s="6"/>
      <c r="AM422" s="6"/>
      <c r="AN422" s="6"/>
      <c r="AO422" s="6"/>
      <c r="AP422" s="6"/>
      <c r="AQ422" s="6"/>
      <c r="AR422" s="6"/>
      <c r="AS422" s="6"/>
      <c r="AT422" s="6"/>
      <c r="AU422" s="6"/>
      <c r="AV422" s="6"/>
      <c r="AW422" s="6"/>
      <c r="AX422" s="6"/>
      <c r="AY422" s="6"/>
      <c r="AZ422" s="6"/>
      <c r="BA422" s="6"/>
      <c r="BB422" s="6"/>
      <c r="BC422" s="6"/>
      <c r="BD422" s="6"/>
      <c r="BE422" s="6"/>
      <c r="BF422" s="6"/>
      <c r="BG422" s="6"/>
      <c r="BH422" s="6"/>
      <c r="BI422" s="6"/>
      <c r="BJ422" s="6"/>
      <c r="BK422" s="6"/>
      <c r="BL422" s="6"/>
      <c r="BM422" s="6"/>
      <c r="BN422" s="6"/>
      <c r="BO422" s="6"/>
      <c r="BP422" s="6"/>
      <c r="BQ422" s="6"/>
      <c r="BR422" s="6"/>
      <c r="BS422" s="6"/>
      <c r="BT422" s="6"/>
      <c r="BU422" s="6"/>
      <c r="BV422" s="6"/>
      <c r="BW422" s="6"/>
      <c r="BX422" s="6"/>
      <c r="BY422" s="6"/>
      <c r="BZ422" s="6"/>
      <c r="CA422" s="6"/>
      <c r="CB422" s="6"/>
      <c r="CC422" s="6"/>
    </row>
    <row r="423" spans="1:81" s="3" customFormat="1">
      <c r="A423" s="27"/>
      <c r="B423" s="28" t="s">
        <v>110</v>
      </c>
      <c r="C423" s="29">
        <v>902</v>
      </c>
      <c r="D423" s="30">
        <v>10</v>
      </c>
      <c r="E423" s="30">
        <v>3</v>
      </c>
      <c r="F423" s="31" t="s">
        <v>615</v>
      </c>
      <c r="G423" s="32">
        <v>300</v>
      </c>
      <c r="H423" s="33">
        <v>360</v>
      </c>
      <c r="I423" s="33">
        <v>360</v>
      </c>
      <c r="J423" s="33">
        <v>360</v>
      </c>
      <c r="K423" s="8"/>
      <c r="L423" s="9"/>
      <c r="M423" s="6"/>
      <c r="N423" s="6"/>
      <c r="O423" s="6"/>
      <c r="P423" s="6"/>
      <c r="Q423" s="6"/>
      <c r="R423" s="6"/>
      <c r="S423" s="6"/>
      <c r="T423" s="6"/>
      <c r="U423" s="6"/>
      <c r="V423" s="6"/>
      <c r="W423" s="6"/>
      <c r="X423" s="6"/>
      <c r="Y423" s="6"/>
      <c r="Z423" s="6"/>
      <c r="AA423" s="6"/>
      <c r="AB423" s="6"/>
      <c r="AC423" s="6"/>
      <c r="AD423" s="6"/>
      <c r="AE423" s="6"/>
      <c r="AF423" s="6"/>
      <c r="AG423" s="6"/>
      <c r="AH423" s="6"/>
      <c r="AI423" s="6"/>
      <c r="AJ423" s="6"/>
      <c r="AK423" s="6"/>
      <c r="AL423" s="6"/>
      <c r="AM423" s="6"/>
      <c r="AN423" s="6"/>
      <c r="AO423" s="6"/>
      <c r="AP423" s="6"/>
      <c r="AQ423" s="6"/>
      <c r="AR423" s="6"/>
      <c r="AS423" s="6"/>
      <c r="AT423" s="6"/>
      <c r="AU423" s="6"/>
      <c r="AV423" s="6"/>
      <c r="AW423" s="6"/>
      <c r="AX423" s="6"/>
      <c r="AY423" s="6"/>
      <c r="AZ423" s="6"/>
      <c r="BA423" s="6"/>
      <c r="BB423" s="6"/>
      <c r="BC423" s="6"/>
      <c r="BD423" s="6"/>
      <c r="BE423" s="6"/>
      <c r="BF423" s="6"/>
      <c r="BG423" s="6"/>
      <c r="BH423" s="6"/>
      <c r="BI423" s="6"/>
      <c r="BJ423" s="6"/>
      <c r="BK423" s="6"/>
      <c r="BL423" s="6"/>
      <c r="BM423" s="6"/>
      <c r="BN423" s="6"/>
      <c r="BO423" s="6"/>
      <c r="BP423" s="6"/>
      <c r="BQ423" s="6"/>
      <c r="BR423" s="6"/>
      <c r="BS423" s="6"/>
      <c r="BT423" s="6"/>
      <c r="BU423" s="6"/>
      <c r="BV423" s="6"/>
      <c r="BW423" s="6"/>
      <c r="BX423" s="6"/>
      <c r="BY423" s="6"/>
      <c r="BZ423" s="6"/>
      <c r="CA423" s="6"/>
      <c r="CB423" s="6"/>
      <c r="CC423" s="6"/>
    </row>
    <row r="424" spans="1:81">
      <c r="A424" s="27"/>
      <c r="B424" s="28" t="s">
        <v>209</v>
      </c>
      <c r="C424" s="29">
        <v>902</v>
      </c>
      <c r="D424" s="30">
        <v>10</v>
      </c>
      <c r="E424" s="30">
        <v>3</v>
      </c>
      <c r="F424" s="31" t="s">
        <v>210</v>
      </c>
      <c r="G424" s="32"/>
      <c r="H424" s="33">
        <f>H425</f>
        <v>15000</v>
      </c>
      <c r="I424" s="33">
        <f t="shared" ref="I424:J427" si="82">I425</f>
        <v>5000</v>
      </c>
      <c r="J424" s="33">
        <f t="shared" si="82"/>
        <v>5000</v>
      </c>
    </row>
    <row r="425" spans="1:81" ht="31.5">
      <c r="A425" s="27"/>
      <c r="B425" s="28" t="s">
        <v>211</v>
      </c>
      <c r="C425" s="29">
        <v>902</v>
      </c>
      <c r="D425" s="30">
        <v>10</v>
      </c>
      <c r="E425" s="30">
        <v>3</v>
      </c>
      <c r="F425" s="31" t="s">
        <v>212</v>
      </c>
      <c r="G425" s="32"/>
      <c r="H425" s="33">
        <f>H426+H429</f>
        <v>15000</v>
      </c>
      <c r="I425" s="33">
        <f>I426+I429</f>
        <v>5000</v>
      </c>
      <c r="J425" s="33">
        <f>J426+J429</f>
        <v>5000</v>
      </c>
    </row>
    <row r="426" spans="1:81" ht="31.5">
      <c r="A426" s="27"/>
      <c r="B426" s="28" t="s">
        <v>233</v>
      </c>
      <c r="C426" s="29">
        <v>902</v>
      </c>
      <c r="D426" s="30">
        <v>10</v>
      </c>
      <c r="E426" s="30">
        <v>3</v>
      </c>
      <c r="F426" s="31" t="s">
        <v>234</v>
      </c>
      <c r="G426" s="32"/>
      <c r="H426" s="33">
        <f>H427</f>
        <v>5000</v>
      </c>
      <c r="I426" s="33">
        <f t="shared" si="82"/>
        <v>5000</v>
      </c>
      <c r="J426" s="33">
        <f t="shared" si="82"/>
        <v>5000</v>
      </c>
    </row>
    <row r="427" spans="1:81" ht="31.5">
      <c r="A427" s="27"/>
      <c r="B427" s="28" t="s">
        <v>235</v>
      </c>
      <c r="C427" s="29">
        <v>902</v>
      </c>
      <c r="D427" s="30">
        <v>10</v>
      </c>
      <c r="E427" s="30">
        <v>3</v>
      </c>
      <c r="F427" s="31" t="s">
        <v>236</v>
      </c>
      <c r="G427" s="32"/>
      <c r="H427" s="33">
        <f>H428</f>
        <v>5000</v>
      </c>
      <c r="I427" s="33">
        <f t="shared" si="82"/>
        <v>5000</v>
      </c>
      <c r="J427" s="33">
        <f t="shared" si="82"/>
        <v>5000</v>
      </c>
    </row>
    <row r="428" spans="1:81">
      <c r="A428" s="27"/>
      <c r="B428" s="28" t="s">
        <v>110</v>
      </c>
      <c r="C428" s="29">
        <v>902</v>
      </c>
      <c r="D428" s="30">
        <v>10</v>
      </c>
      <c r="E428" s="30">
        <v>3</v>
      </c>
      <c r="F428" s="31" t="s">
        <v>236</v>
      </c>
      <c r="G428" s="32">
        <v>300</v>
      </c>
      <c r="H428" s="33">
        <f>5000</f>
        <v>5000</v>
      </c>
      <c r="I428" s="33">
        <v>5000</v>
      </c>
      <c r="J428" s="33">
        <v>5000</v>
      </c>
      <c r="K428" s="6"/>
      <c r="L428" s="6"/>
    </row>
    <row r="429" spans="1:81" ht="47.25">
      <c r="A429" s="27"/>
      <c r="B429" s="28" t="s">
        <v>237</v>
      </c>
      <c r="C429" s="29">
        <v>902</v>
      </c>
      <c r="D429" s="30">
        <v>10</v>
      </c>
      <c r="E429" s="30">
        <v>3</v>
      </c>
      <c r="F429" s="31" t="s">
        <v>238</v>
      </c>
      <c r="G429" s="32"/>
      <c r="H429" s="33">
        <f t="shared" ref="H429:J429" si="83">H430</f>
        <v>10000</v>
      </c>
      <c r="I429" s="33">
        <f t="shared" si="83"/>
        <v>0</v>
      </c>
      <c r="J429" s="33">
        <f t="shared" si="83"/>
        <v>0</v>
      </c>
      <c r="K429" s="6"/>
      <c r="L429" s="6"/>
    </row>
    <row r="430" spans="1:81" ht="47.25">
      <c r="A430" s="27"/>
      <c r="B430" s="28" t="s">
        <v>239</v>
      </c>
      <c r="C430" s="29">
        <v>902</v>
      </c>
      <c r="D430" s="30">
        <v>10</v>
      </c>
      <c r="E430" s="30">
        <v>3</v>
      </c>
      <c r="F430" s="31" t="s">
        <v>240</v>
      </c>
      <c r="G430" s="32"/>
      <c r="H430" s="33">
        <f>H431</f>
        <v>10000</v>
      </c>
      <c r="I430" s="33">
        <f>I431</f>
        <v>0</v>
      </c>
      <c r="J430" s="33">
        <f>J431</f>
        <v>0</v>
      </c>
      <c r="K430" s="6"/>
      <c r="L430" s="6"/>
    </row>
    <row r="431" spans="1:81" collapsed="1">
      <c r="A431" s="27"/>
      <c r="B431" s="28" t="s">
        <v>110</v>
      </c>
      <c r="C431" s="29">
        <v>902</v>
      </c>
      <c r="D431" s="30">
        <v>10</v>
      </c>
      <c r="E431" s="30">
        <v>3</v>
      </c>
      <c r="F431" s="31" t="s">
        <v>240</v>
      </c>
      <c r="G431" s="32">
        <v>300</v>
      </c>
      <c r="H431" s="33">
        <v>10000</v>
      </c>
      <c r="I431" s="33">
        <v>0</v>
      </c>
      <c r="J431" s="33">
        <v>0</v>
      </c>
      <c r="K431" s="6"/>
      <c r="L431" s="6"/>
    </row>
    <row r="432" spans="1:81" outlineLevel="1">
      <c r="A432" s="27"/>
      <c r="B432" s="28" t="s">
        <v>826</v>
      </c>
      <c r="C432" s="29">
        <v>902</v>
      </c>
      <c r="D432" s="30">
        <v>10</v>
      </c>
      <c r="E432" s="30">
        <v>3</v>
      </c>
      <c r="F432" s="31" t="s">
        <v>827</v>
      </c>
      <c r="G432" s="32"/>
      <c r="H432" s="33">
        <f>H433</f>
        <v>0</v>
      </c>
      <c r="I432" s="33">
        <f>I433</f>
        <v>0</v>
      </c>
      <c r="J432" s="33">
        <f>J433</f>
        <v>0</v>
      </c>
      <c r="K432" s="6"/>
      <c r="L432" s="6"/>
    </row>
    <row r="433" spans="1:12" outlineLevel="1">
      <c r="A433" s="27"/>
      <c r="B433" s="28" t="s">
        <v>828</v>
      </c>
      <c r="C433" s="29">
        <v>902</v>
      </c>
      <c r="D433" s="30">
        <v>10</v>
      </c>
      <c r="E433" s="30">
        <v>3</v>
      </c>
      <c r="F433" s="31" t="s">
        <v>829</v>
      </c>
      <c r="G433" s="32"/>
      <c r="H433" s="33">
        <f>H437</f>
        <v>0</v>
      </c>
      <c r="I433" s="33">
        <f>I437+I434+I430</f>
        <v>0</v>
      </c>
      <c r="J433" s="33">
        <f>J437+J434+J430</f>
        <v>0</v>
      </c>
      <c r="K433" s="6"/>
      <c r="L433" s="6"/>
    </row>
    <row r="434" spans="1:12" outlineLevel="1">
      <c r="A434" s="27"/>
      <c r="B434" s="28" t="s">
        <v>93</v>
      </c>
      <c r="C434" s="29">
        <v>902</v>
      </c>
      <c r="D434" s="30">
        <v>10</v>
      </c>
      <c r="E434" s="30">
        <v>3</v>
      </c>
      <c r="F434" s="31" t="s">
        <v>834</v>
      </c>
      <c r="G434" s="32"/>
      <c r="H434" s="33">
        <f>H435+H436</f>
        <v>0</v>
      </c>
      <c r="I434" s="33">
        <f t="shared" ref="I434:J434" si="84">I435+I436</f>
        <v>0</v>
      </c>
      <c r="J434" s="33">
        <f t="shared" si="84"/>
        <v>0</v>
      </c>
      <c r="K434" s="6"/>
      <c r="L434" s="6"/>
    </row>
    <row r="435" spans="1:12" outlineLevel="1">
      <c r="A435" s="27"/>
      <c r="B435" s="28" t="s">
        <v>110</v>
      </c>
      <c r="C435" s="29">
        <v>902</v>
      </c>
      <c r="D435" s="30">
        <v>10</v>
      </c>
      <c r="E435" s="30">
        <v>3</v>
      </c>
      <c r="F435" s="31" t="s">
        <v>834</v>
      </c>
      <c r="G435" s="32">
        <v>300</v>
      </c>
      <c r="H435" s="33">
        <v>0</v>
      </c>
      <c r="I435" s="33">
        <v>0</v>
      </c>
      <c r="J435" s="33">
        <v>0</v>
      </c>
      <c r="K435" s="6"/>
      <c r="L435" s="6"/>
    </row>
    <row r="436" spans="1:12" outlineLevel="1">
      <c r="A436" s="27"/>
      <c r="B436" s="28" t="s">
        <v>514</v>
      </c>
      <c r="C436" s="29">
        <v>902</v>
      </c>
      <c r="D436" s="30">
        <v>10</v>
      </c>
      <c r="E436" s="30">
        <v>3</v>
      </c>
      <c r="F436" s="31" t="s">
        <v>834</v>
      </c>
      <c r="G436" s="32">
        <v>500</v>
      </c>
      <c r="H436" s="33">
        <v>0</v>
      </c>
      <c r="I436" s="33">
        <v>0</v>
      </c>
      <c r="J436" s="33">
        <v>0</v>
      </c>
      <c r="K436" s="6"/>
      <c r="L436" s="6"/>
    </row>
    <row r="437" spans="1:12" outlineLevel="1">
      <c r="A437" s="27"/>
      <c r="B437" s="28" t="s">
        <v>840</v>
      </c>
      <c r="C437" s="29">
        <v>902</v>
      </c>
      <c r="D437" s="30">
        <v>10</v>
      </c>
      <c r="E437" s="30">
        <v>3</v>
      </c>
      <c r="F437" s="31" t="s">
        <v>841</v>
      </c>
      <c r="G437" s="32"/>
      <c r="H437" s="33">
        <f>H438</f>
        <v>0</v>
      </c>
      <c r="I437" s="33">
        <v>0</v>
      </c>
      <c r="J437" s="33">
        <v>0</v>
      </c>
      <c r="K437" s="6"/>
      <c r="L437" s="6"/>
    </row>
    <row r="438" spans="1:12" outlineLevel="1">
      <c r="A438" s="27"/>
      <c r="B438" s="28" t="s">
        <v>110</v>
      </c>
      <c r="C438" s="29">
        <v>902</v>
      </c>
      <c r="D438" s="30">
        <v>10</v>
      </c>
      <c r="E438" s="30">
        <v>3</v>
      </c>
      <c r="F438" s="31" t="s">
        <v>841</v>
      </c>
      <c r="G438" s="32">
        <v>300</v>
      </c>
      <c r="H438" s="33">
        <v>0</v>
      </c>
      <c r="I438" s="33">
        <v>0</v>
      </c>
      <c r="J438" s="33">
        <v>0</v>
      </c>
      <c r="K438" s="6"/>
      <c r="L438" s="6"/>
    </row>
    <row r="439" spans="1:12">
      <c r="A439" s="45"/>
      <c r="B439" s="28" t="s">
        <v>58</v>
      </c>
      <c r="C439" s="29">
        <v>902</v>
      </c>
      <c r="D439" s="30">
        <v>10</v>
      </c>
      <c r="E439" s="30">
        <v>4</v>
      </c>
      <c r="F439" s="31"/>
      <c r="G439" s="32"/>
      <c r="H439" s="33">
        <f>H440+H453+H470</f>
        <v>143905.80000000002</v>
      </c>
      <c r="I439" s="33">
        <f>I440+I453+I470</f>
        <v>132628.6</v>
      </c>
      <c r="J439" s="33">
        <f>J440+J453+J470</f>
        <v>135830</v>
      </c>
      <c r="K439" s="6"/>
      <c r="L439" s="6"/>
    </row>
    <row r="440" spans="1:12">
      <c r="A440" s="45"/>
      <c r="B440" s="36" t="s">
        <v>209</v>
      </c>
      <c r="C440" s="29">
        <v>902</v>
      </c>
      <c r="D440" s="30">
        <v>10</v>
      </c>
      <c r="E440" s="30">
        <v>4</v>
      </c>
      <c r="F440" s="31" t="s">
        <v>210</v>
      </c>
      <c r="G440" s="32"/>
      <c r="H440" s="33">
        <f t="shared" ref="H440:J441" si="85">H441</f>
        <v>64925.4</v>
      </c>
      <c r="I440" s="33">
        <f t="shared" si="85"/>
        <v>67914.7</v>
      </c>
      <c r="J440" s="33">
        <f t="shared" si="85"/>
        <v>69491.8</v>
      </c>
      <c r="K440" s="6"/>
      <c r="L440" s="6"/>
    </row>
    <row r="441" spans="1:12" ht="31.5">
      <c r="A441" s="45"/>
      <c r="B441" s="28" t="s">
        <v>211</v>
      </c>
      <c r="C441" s="29">
        <v>902</v>
      </c>
      <c r="D441" s="30">
        <v>10</v>
      </c>
      <c r="E441" s="30">
        <v>4</v>
      </c>
      <c r="F441" s="31" t="s">
        <v>212</v>
      </c>
      <c r="G441" s="32"/>
      <c r="H441" s="33">
        <f t="shared" si="85"/>
        <v>64925.4</v>
      </c>
      <c r="I441" s="33">
        <f t="shared" si="85"/>
        <v>67914.7</v>
      </c>
      <c r="J441" s="33">
        <f t="shared" si="85"/>
        <v>69491.8</v>
      </c>
      <c r="K441" s="6"/>
      <c r="L441" s="6"/>
    </row>
    <row r="442" spans="1:12" ht="47.25">
      <c r="A442" s="45"/>
      <c r="B442" s="28" t="s">
        <v>213</v>
      </c>
      <c r="C442" s="29">
        <v>902</v>
      </c>
      <c r="D442" s="30">
        <v>10</v>
      </c>
      <c r="E442" s="30">
        <v>4</v>
      </c>
      <c r="F442" s="31" t="s">
        <v>214</v>
      </c>
      <c r="G442" s="32"/>
      <c r="H442" s="33">
        <f>H443+H446+H448+H451</f>
        <v>64925.4</v>
      </c>
      <c r="I442" s="33">
        <f>I443+I446+I448+I451</f>
        <v>67914.7</v>
      </c>
      <c r="J442" s="33">
        <f>J443+J446+J448+J451</f>
        <v>69491.8</v>
      </c>
      <c r="K442" s="6"/>
      <c r="L442" s="6"/>
    </row>
    <row r="443" spans="1:12" ht="78.75">
      <c r="A443" s="45"/>
      <c r="B443" s="28" t="s">
        <v>215</v>
      </c>
      <c r="C443" s="29">
        <v>902</v>
      </c>
      <c r="D443" s="30">
        <v>10</v>
      </c>
      <c r="E443" s="30">
        <v>4</v>
      </c>
      <c r="F443" s="31" t="s">
        <v>216</v>
      </c>
      <c r="G443" s="32"/>
      <c r="H443" s="33">
        <f>H445+H444</f>
        <v>37901.300000000003</v>
      </c>
      <c r="I443" s="33">
        <f>I445+I444</f>
        <v>39417.4</v>
      </c>
      <c r="J443" s="33">
        <f>J445+J444</f>
        <v>40994.5</v>
      </c>
      <c r="K443" s="6"/>
      <c r="L443" s="6"/>
    </row>
    <row r="444" spans="1:12" ht="31.5">
      <c r="A444" s="45"/>
      <c r="B444" s="28" t="s">
        <v>101</v>
      </c>
      <c r="C444" s="29">
        <v>902</v>
      </c>
      <c r="D444" s="30">
        <v>10</v>
      </c>
      <c r="E444" s="30">
        <v>4</v>
      </c>
      <c r="F444" s="31" t="s">
        <v>216</v>
      </c>
      <c r="G444" s="32">
        <v>200</v>
      </c>
      <c r="H444" s="33">
        <v>500</v>
      </c>
      <c r="I444" s="33">
        <v>500</v>
      </c>
      <c r="J444" s="33">
        <v>500</v>
      </c>
      <c r="K444" s="6"/>
      <c r="L444" s="6"/>
    </row>
    <row r="445" spans="1:12">
      <c r="A445" s="45"/>
      <c r="B445" s="28" t="s">
        <v>110</v>
      </c>
      <c r="C445" s="29">
        <v>902</v>
      </c>
      <c r="D445" s="30">
        <v>10</v>
      </c>
      <c r="E445" s="30">
        <v>4</v>
      </c>
      <c r="F445" s="31" t="s">
        <v>216</v>
      </c>
      <c r="G445" s="32">
        <v>300</v>
      </c>
      <c r="H445" s="33">
        <v>37401.300000000003</v>
      </c>
      <c r="I445" s="33">
        <v>38917.4</v>
      </c>
      <c r="J445" s="33">
        <v>40494.5</v>
      </c>
      <c r="K445" s="6"/>
      <c r="L445" s="6"/>
    </row>
    <row r="446" spans="1:12" ht="47.25">
      <c r="A446" s="45"/>
      <c r="B446" s="28" t="s">
        <v>217</v>
      </c>
      <c r="C446" s="29">
        <v>902</v>
      </c>
      <c r="D446" s="30">
        <v>10</v>
      </c>
      <c r="E446" s="30">
        <v>4</v>
      </c>
      <c r="F446" s="31" t="s">
        <v>218</v>
      </c>
      <c r="G446" s="32"/>
      <c r="H446" s="33">
        <f>H447</f>
        <v>27024.1</v>
      </c>
      <c r="I446" s="33">
        <f>I447</f>
        <v>28497.3</v>
      </c>
      <c r="J446" s="33">
        <f>J447</f>
        <v>28497.3</v>
      </c>
      <c r="K446" s="6"/>
      <c r="L446" s="6"/>
    </row>
    <row r="447" spans="1:12" collapsed="1">
      <c r="A447" s="45"/>
      <c r="B447" s="28" t="s">
        <v>110</v>
      </c>
      <c r="C447" s="29">
        <v>902</v>
      </c>
      <c r="D447" s="30">
        <v>10</v>
      </c>
      <c r="E447" s="30">
        <v>4</v>
      </c>
      <c r="F447" s="31" t="s">
        <v>218</v>
      </c>
      <c r="G447" s="32">
        <v>300</v>
      </c>
      <c r="H447" s="33">
        <v>27024.1</v>
      </c>
      <c r="I447" s="33">
        <v>28497.3</v>
      </c>
      <c r="J447" s="33">
        <v>28497.3</v>
      </c>
      <c r="K447" s="6"/>
      <c r="L447" s="6"/>
    </row>
    <row r="448" spans="1:12" ht="47.25" outlineLevel="1">
      <c r="A448" s="45"/>
      <c r="B448" s="28" t="s">
        <v>219</v>
      </c>
      <c r="C448" s="29">
        <v>902</v>
      </c>
      <c r="D448" s="30">
        <v>10</v>
      </c>
      <c r="E448" s="30">
        <v>4</v>
      </c>
      <c r="F448" s="31" t="s">
        <v>220</v>
      </c>
      <c r="G448" s="32"/>
      <c r="H448" s="33">
        <f>H449+H450</f>
        <v>0</v>
      </c>
      <c r="I448" s="33">
        <f>I449+I450</f>
        <v>0</v>
      </c>
      <c r="J448" s="33">
        <f>J449+J450</f>
        <v>0</v>
      </c>
    </row>
    <row r="449" spans="1:13" ht="31.5" outlineLevel="1">
      <c r="A449" s="45"/>
      <c r="B449" s="28" t="s">
        <v>101</v>
      </c>
      <c r="C449" s="29">
        <v>902</v>
      </c>
      <c r="D449" s="30">
        <v>10</v>
      </c>
      <c r="E449" s="30">
        <v>4</v>
      </c>
      <c r="F449" s="31" t="s">
        <v>220</v>
      </c>
      <c r="G449" s="32">
        <v>200</v>
      </c>
      <c r="H449" s="33">
        <v>0</v>
      </c>
      <c r="I449" s="33">
        <v>0</v>
      </c>
      <c r="J449" s="33">
        <v>0</v>
      </c>
    </row>
    <row r="450" spans="1:13" outlineLevel="1">
      <c r="A450" s="45"/>
      <c r="B450" s="28" t="s">
        <v>110</v>
      </c>
      <c r="C450" s="29">
        <v>902</v>
      </c>
      <c r="D450" s="30">
        <v>10</v>
      </c>
      <c r="E450" s="30">
        <v>4</v>
      </c>
      <c r="F450" s="31" t="s">
        <v>220</v>
      </c>
      <c r="G450" s="32">
        <v>300</v>
      </c>
      <c r="H450" s="33">
        <v>0</v>
      </c>
      <c r="I450" s="33">
        <v>0</v>
      </c>
      <c r="J450" s="33">
        <v>0</v>
      </c>
    </row>
    <row r="451" spans="1:13" ht="63" outlineLevel="1">
      <c r="A451" s="45"/>
      <c r="B451" s="28" t="s">
        <v>221</v>
      </c>
      <c r="C451" s="29">
        <v>902</v>
      </c>
      <c r="D451" s="30">
        <v>10</v>
      </c>
      <c r="E451" s="30">
        <v>4</v>
      </c>
      <c r="F451" s="31" t="s">
        <v>222</v>
      </c>
      <c r="G451" s="32"/>
      <c r="H451" s="33">
        <f>H452</f>
        <v>0</v>
      </c>
      <c r="I451" s="33">
        <f>I452</f>
        <v>0</v>
      </c>
      <c r="J451" s="33">
        <f>J452</f>
        <v>0</v>
      </c>
    </row>
    <row r="452" spans="1:13" outlineLevel="1">
      <c r="A452" s="45"/>
      <c r="B452" s="28" t="s">
        <v>110</v>
      </c>
      <c r="C452" s="29">
        <v>902</v>
      </c>
      <c r="D452" s="30">
        <v>10</v>
      </c>
      <c r="E452" s="30">
        <v>4</v>
      </c>
      <c r="F452" s="31" t="s">
        <v>222</v>
      </c>
      <c r="G452" s="32">
        <v>300</v>
      </c>
      <c r="H452" s="33">
        <v>0</v>
      </c>
      <c r="I452" s="33">
        <v>0</v>
      </c>
      <c r="J452" s="33">
        <v>0</v>
      </c>
    </row>
    <row r="453" spans="1:13">
      <c r="A453" s="27"/>
      <c r="B453" s="28" t="s">
        <v>252</v>
      </c>
      <c r="C453" s="29">
        <v>902</v>
      </c>
      <c r="D453" s="30">
        <v>10</v>
      </c>
      <c r="E453" s="30">
        <v>4</v>
      </c>
      <c r="F453" s="30" t="s">
        <v>253</v>
      </c>
      <c r="G453" s="32"/>
      <c r="H453" s="33">
        <f t="shared" ref="H453:J454" si="86">H454</f>
        <v>65585.8</v>
      </c>
      <c r="I453" s="33">
        <f t="shared" si="86"/>
        <v>51778.3</v>
      </c>
      <c r="J453" s="33">
        <f t="shared" si="86"/>
        <v>51849.5</v>
      </c>
    </row>
    <row r="454" spans="1:13">
      <c r="A454" s="27"/>
      <c r="B454" s="28" t="s">
        <v>282</v>
      </c>
      <c r="C454" s="29">
        <v>902</v>
      </c>
      <c r="D454" s="30">
        <v>10</v>
      </c>
      <c r="E454" s="30">
        <v>4</v>
      </c>
      <c r="F454" s="30" t="s">
        <v>283</v>
      </c>
      <c r="G454" s="32"/>
      <c r="H454" s="33">
        <f t="shared" si="86"/>
        <v>65585.8</v>
      </c>
      <c r="I454" s="33">
        <f t="shared" si="86"/>
        <v>51778.3</v>
      </c>
      <c r="J454" s="33">
        <f t="shared" si="86"/>
        <v>51849.5</v>
      </c>
    </row>
    <row r="455" spans="1:13" ht="31.5" collapsed="1">
      <c r="A455" s="27"/>
      <c r="B455" s="28" t="s">
        <v>854</v>
      </c>
      <c r="C455" s="29">
        <v>902</v>
      </c>
      <c r="D455" s="30">
        <v>10</v>
      </c>
      <c r="E455" s="30">
        <v>4</v>
      </c>
      <c r="F455" s="30" t="s">
        <v>285</v>
      </c>
      <c r="G455" s="32"/>
      <c r="H455" s="33">
        <f>H467+H458+H456+H465+H460+H462</f>
        <v>65585.8</v>
      </c>
      <c r="I455" s="33">
        <f>I467+I458+I456+I465+I460+I462</f>
        <v>51778.3</v>
      </c>
      <c r="J455" s="33">
        <f>J467+J458+J456+J465+J460+J462</f>
        <v>51849.5</v>
      </c>
    </row>
    <row r="456" spans="1:13" ht="78.75" outlineLevel="1">
      <c r="A456" s="27"/>
      <c r="B456" s="28" t="s">
        <v>286</v>
      </c>
      <c r="C456" s="29">
        <v>902</v>
      </c>
      <c r="D456" s="30">
        <v>10</v>
      </c>
      <c r="E456" s="30">
        <v>4</v>
      </c>
      <c r="F456" s="30" t="s">
        <v>287</v>
      </c>
      <c r="G456" s="32"/>
      <c r="H456" s="33">
        <f>H457</f>
        <v>0</v>
      </c>
      <c r="I456" s="33">
        <f>I457</f>
        <v>0</v>
      </c>
      <c r="J456" s="33">
        <f>J457</f>
        <v>0</v>
      </c>
    </row>
    <row r="457" spans="1:13" ht="31.5" outlineLevel="1">
      <c r="A457" s="27"/>
      <c r="B457" s="28" t="s">
        <v>130</v>
      </c>
      <c r="C457" s="29">
        <v>902</v>
      </c>
      <c r="D457" s="30">
        <v>10</v>
      </c>
      <c r="E457" s="30">
        <v>4</v>
      </c>
      <c r="F457" s="30" t="s">
        <v>287</v>
      </c>
      <c r="G457" s="32">
        <v>400</v>
      </c>
      <c r="H457" s="33">
        <v>0</v>
      </c>
      <c r="I457" s="33">
        <v>0</v>
      </c>
      <c r="J457" s="33">
        <v>0</v>
      </c>
    </row>
    <row r="458" spans="1:13" ht="141.75">
      <c r="A458" s="27"/>
      <c r="B458" s="28" t="s">
        <v>290</v>
      </c>
      <c r="C458" s="29">
        <v>902</v>
      </c>
      <c r="D458" s="30">
        <v>10</v>
      </c>
      <c r="E458" s="30">
        <v>4</v>
      </c>
      <c r="F458" s="30" t="s">
        <v>291</v>
      </c>
      <c r="G458" s="32"/>
      <c r="H458" s="33">
        <f>H459</f>
        <v>0</v>
      </c>
      <c r="I458" s="33">
        <f>I459</f>
        <v>0</v>
      </c>
      <c r="J458" s="33">
        <f>J459</f>
        <v>66</v>
      </c>
    </row>
    <row r="459" spans="1:13">
      <c r="A459" s="27"/>
      <c r="B459" s="28" t="s">
        <v>110</v>
      </c>
      <c r="C459" s="29">
        <v>902</v>
      </c>
      <c r="D459" s="30">
        <v>10</v>
      </c>
      <c r="E459" s="30">
        <v>4</v>
      </c>
      <c r="F459" s="30" t="s">
        <v>291</v>
      </c>
      <c r="G459" s="32">
        <v>300</v>
      </c>
      <c r="H459" s="33"/>
      <c r="I459" s="33">
        <v>0</v>
      </c>
      <c r="J459" s="33">
        <v>66</v>
      </c>
    </row>
    <row r="460" spans="1:13" ht="94.5">
      <c r="A460" s="27"/>
      <c r="B460" s="28" t="s">
        <v>938</v>
      </c>
      <c r="C460" s="29">
        <v>902</v>
      </c>
      <c r="D460" s="30">
        <v>10</v>
      </c>
      <c r="E460" s="30">
        <v>4</v>
      </c>
      <c r="F460" s="30" t="s">
        <v>292</v>
      </c>
      <c r="G460" s="32"/>
      <c r="H460" s="33">
        <f>H461</f>
        <v>0</v>
      </c>
      <c r="I460" s="33">
        <f>I461</f>
        <v>0</v>
      </c>
      <c r="J460" s="33">
        <f>J461</f>
        <v>5.2</v>
      </c>
    </row>
    <row r="461" spans="1:13">
      <c r="A461" s="27"/>
      <c r="B461" s="28" t="s">
        <v>110</v>
      </c>
      <c r="C461" s="29">
        <v>902</v>
      </c>
      <c r="D461" s="30">
        <v>10</v>
      </c>
      <c r="E461" s="30">
        <v>4</v>
      </c>
      <c r="F461" s="30" t="s">
        <v>292</v>
      </c>
      <c r="G461" s="32">
        <v>300</v>
      </c>
      <c r="H461" s="33">
        <v>0</v>
      </c>
      <c r="I461" s="33">
        <v>0</v>
      </c>
      <c r="J461" s="33">
        <v>5.2</v>
      </c>
    </row>
    <row r="462" spans="1:13" ht="47.25" collapsed="1">
      <c r="A462" s="27"/>
      <c r="B462" s="28" t="s">
        <v>295</v>
      </c>
      <c r="C462" s="29">
        <v>902</v>
      </c>
      <c r="D462" s="30">
        <v>10</v>
      </c>
      <c r="E462" s="30">
        <v>4</v>
      </c>
      <c r="F462" s="30" t="s">
        <v>297</v>
      </c>
      <c r="G462" s="29"/>
      <c r="H462" s="33">
        <f>H463+H464</f>
        <v>60289.9</v>
      </c>
      <c r="I462" s="33">
        <f>I463+I464</f>
        <v>43638.5</v>
      </c>
      <c r="J462" s="33">
        <f>J463+J464</f>
        <v>43638.5</v>
      </c>
      <c r="K462" s="58"/>
      <c r="L462" s="58"/>
      <c r="M462" s="59"/>
    </row>
    <row r="463" spans="1:13" ht="31.5" outlineLevel="1">
      <c r="A463" s="27"/>
      <c r="B463" s="28" t="s">
        <v>101</v>
      </c>
      <c r="C463" s="29">
        <v>902</v>
      </c>
      <c r="D463" s="30">
        <v>10</v>
      </c>
      <c r="E463" s="30">
        <v>4</v>
      </c>
      <c r="F463" s="30" t="s">
        <v>297</v>
      </c>
      <c r="G463" s="29">
        <v>200</v>
      </c>
      <c r="H463" s="33"/>
      <c r="I463" s="33"/>
      <c r="J463" s="33"/>
      <c r="K463" s="58"/>
      <c r="L463" s="58"/>
      <c r="M463" s="59"/>
    </row>
    <row r="464" spans="1:13" ht="31.5" collapsed="1">
      <c r="A464" s="27"/>
      <c r="B464" s="28" t="s">
        <v>130</v>
      </c>
      <c r="C464" s="29">
        <v>902</v>
      </c>
      <c r="D464" s="30">
        <v>10</v>
      </c>
      <c r="E464" s="30">
        <v>4</v>
      </c>
      <c r="F464" s="30" t="s">
        <v>297</v>
      </c>
      <c r="G464" s="29">
        <v>400</v>
      </c>
      <c r="H464" s="33">
        <v>60289.9</v>
      </c>
      <c r="I464" s="33">
        <v>43638.5</v>
      </c>
      <c r="J464" s="33">
        <v>43638.5</v>
      </c>
      <c r="K464" s="60"/>
      <c r="L464" s="58"/>
      <c r="M464" s="58"/>
    </row>
    <row r="465" spans="1:13" ht="47.25">
      <c r="A465" s="27"/>
      <c r="B465" s="28" t="s">
        <v>295</v>
      </c>
      <c r="C465" s="29">
        <v>902</v>
      </c>
      <c r="D465" s="30">
        <v>10</v>
      </c>
      <c r="E465" s="30">
        <v>4</v>
      </c>
      <c r="F465" s="30" t="s">
        <v>296</v>
      </c>
      <c r="G465" s="29"/>
      <c r="H465" s="33">
        <f>H466</f>
        <v>5295.9</v>
      </c>
      <c r="I465" s="33">
        <f>I466</f>
        <v>8139.8</v>
      </c>
      <c r="J465" s="33">
        <f>J466</f>
        <v>8139.8</v>
      </c>
    </row>
    <row r="466" spans="1:13" ht="31.5" collapsed="1">
      <c r="A466" s="27"/>
      <c r="B466" s="28" t="s">
        <v>130</v>
      </c>
      <c r="C466" s="29">
        <v>902</v>
      </c>
      <c r="D466" s="30">
        <v>10</v>
      </c>
      <c r="E466" s="30">
        <v>4</v>
      </c>
      <c r="F466" s="30" t="s">
        <v>296</v>
      </c>
      <c r="G466" s="29">
        <v>400</v>
      </c>
      <c r="H466" s="33">
        <v>5295.9</v>
      </c>
      <c r="I466" s="33">
        <v>8139.8</v>
      </c>
      <c r="J466" s="158">
        <v>8139.8</v>
      </c>
      <c r="K466" s="58"/>
      <c r="L466" s="58"/>
      <c r="M466" s="59"/>
    </row>
    <row r="467" spans="1:13" ht="47.25" outlineLevel="1">
      <c r="A467" s="27"/>
      <c r="B467" s="28" t="s">
        <v>298</v>
      </c>
      <c r="C467" s="29">
        <v>902</v>
      </c>
      <c r="D467" s="30">
        <v>10</v>
      </c>
      <c r="E467" s="30">
        <v>4</v>
      </c>
      <c r="F467" s="30" t="s">
        <v>877</v>
      </c>
      <c r="G467" s="29"/>
      <c r="H467" s="33">
        <f>H469+H468</f>
        <v>0</v>
      </c>
      <c r="I467" s="33">
        <f>I469+I468</f>
        <v>0</v>
      </c>
      <c r="J467" s="33">
        <f>J469+J468</f>
        <v>0</v>
      </c>
    </row>
    <row r="468" spans="1:13" ht="31.5" outlineLevel="1">
      <c r="A468" s="27"/>
      <c r="B468" s="28" t="s">
        <v>101</v>
      </c>
      <c r="C468" s="29">
        <v>902</v>
      </c>
      <c r="D468" s="30">
        <v>10</v>
      </c>
      <c r="E468" s="30">
        <v>4</v>
      </c>
      <c r="F468" s="30" t="s">
        <v>877</v>
      </c>
      <c r="G468" s="29">
        <v>200</v>
      </c>
      <c r="H468" s="33">
        <v>0</v>
      </c>
      <c r="I468" s="33">
        <v>0</v>
      </c>
      <c r="J468" s="33">
        <v>0</v>
      </c>
    </row>
    <row r="469" spans="1:13" ht="31.5" outlineLevel="1">
      <c r="A469" s="27"/>
      <c r="B469" s="28" t="s">
        <v>130</v>
      </c>
      <c r="C469" s="29">
        <v>902</v>
      </c>
      <c r="D469" s="30">
        <v>10</v>
      </c>
      <c r="E469" s="30">
        <v>4</v>
      </c>
      <c r="F469" s="30" t="s">
        <v>877</v>
      </c>
      <c r="G469" s="29">
        <v>400</v>
      </c>
      <c r="H469" s="33">
        <f>57911.5-57911.5</f>
        <v>0</v>
      </c>
      <c r="I469" s="33">
        <f>35390.4-35390.4</f>
        <v>0</v>
      </c>
      <c r="J469" s="33">
        <f>38607.7-38607.7</f>
        <v>0</v>
      </c>
      <c r="K469" s="61"/>
      <c r="M469" s="62"/>
    </row>
    <row r="470" spans="1:13">
      <c r="A470" s="27"/>
      <c r="B470" s="28" t="s">
        <v>876</v>
      </c>
      <c r="C470" s="29">
        <v>902</v>
      </c>
      <c r="D470" s="30">
        <v>10</v>
      </c>
      <c r="E470" s="30">
        <v>4</v>
      </c>
      <c r="F470" s="30" t="s">
        <v>603</v>
      </c>
      <c r="G470" s="29"/>
      <c r="H470" s="33">
        <f t="shared" ref="H470:J473" si="87">H471</f>
        <v>13394.6</v>
      </c>
      <c r="I470" s="33">
        <f t="shared" si="87"/>
        <v>12935.6</v>
      </c>
      <c r="J470" s="33">
        <f t="shared" si="87"/>
        <v>14488.7</v>
      </c>
    </row>
    <row r="471" spans="1:13" ht="31.5">
      <c r="A471" s="27"/>
      <c r="B471" s="28" t="s">
        <v>604</v>
      </c>
      <c r="C471" s="29">
        <v>902</v>
      </c>
      <c r="D471" s="30">
        <v>10</v>
      </c>
      <c r="E471" s="30">
        <v>4</v>
      </c>
      <c r="F471" s="30" t="s">
        <v>605</v>
      </c>
      <c r="G471" s="29"/>
      <c r="H471" s="33">
        <f t="shared" si="87"/>
        <v>13394.6</v>
      </c>
      <c r="I471" s="33">
        <f t="shared" si="87"/>
        <v>12935.6</v>
      </c>
      <c r="J471" s="33">
        <f t="shared" si="87"/>
        <v>14488.7</v>
      </c>
    </row>
    <row r="472" spans="1:13" ht="31.5">
      <c r="A472" s="27"/>
      <c r="B472" s="28" t="s">
        <v>606</v>
      </c>
      <c r="C472" s="29">
        <v>902</v>
      </c>
      <c r="D472" s="30">
        <v>10</v>
      </c>
      <c r="E472" s="30">
        <v>4</v>
      </c>
      <c r="F472" s="30" t="s">
        <v>607</v>
      </c>
      <c r="G472" s="29"/>
      <c r="H472" s="33">
        <f t="shared" si="87"/>
        <v>13394.6</v>
      </c>
      <c r="I472" s="33">
        <f t="shared" si="87"/>
        <v>12935.6</v>
      </c>
      <c r="J472" s="33">
        <f t="shared" si="87"/>
        <v>14488.7</v>
      </c>
    </row>
    <row r="473" spans="1:13">
      <c r="A473" s="27"/>
      <c r="B473" s="28" t="s">
        <v>608</v>
      </c>
      <c r="C473" s="29">
        <v>902</v>
      </c>
      <c r="D473" s="30">
        <v>10</v>
      </c>
      <c r="E473" s="30">
        <v>4</v>
      </c>
      <c r="F473" s="30" t="s">
        <v>609</v>
      </c>
      <c r="G473" s="29"/>
      <c r="H473" s="33">
        <f t="shared" si="87"/>
        <v>13394.6</v>
      </c>
      <c r="I473" s="33">
        <f t="shared" si="87"/>
        <v>12935.6</v>
      </c>
      <c r="J473" s="33">
        <f t="shared" si="87"/>
        <v>14488.7</v>
      </c>
    </row>
    <row r="474" spans="1:13">
      <c r="A474" s="27"/>
      <c r="B474" s="28" t="s">
        <v>110</v>
      </c>
      <c r="C474" s="29">
        <v>902</v>
      </c>
      <c r="D474" s="30">
        <v>10</v>
      </c>
      <c r="E474" s="30">
        <v>4</v>
      </c>
      <c r="F474" s="30" t="s">
        <v>609</v>
      </c>
      <c r="G474" s="29">
        <v>300</v>
      </c>
      <c r="H474" s="33">
        <v>13394.6</v>
      </c>
      <c r="I474" s="33">
        <v>12935.6</v>
      </c>
      <c r="J474" s="33">
        <v>14488.7</v>
      </c>
    </row>
    <row r="475" spans="1:13">
      <c r="A475" s="27"/>
      <c r="B475" s="28" t="s">
        <v>878</v>
      </c>
      <c r="C475" s="29">
        <v>902</v>
      </c>
      <c r="D475" s="30">
        <v>11</v>
      </c>
      <c r="E475" s="30"/>
      <c r="F475" s="30"/>
      <c r="G475" s="30"/>
      <c r="H475" s="33">
        <f>H476</f>
        <v>201577.5</v>
      </c>
      <c r="I475" s="33">
        <f>I476</f>
        <v>0</v>
      </c>
      <c r="J475" s="33">
        <f>J476</f>
        <v>0</v>
      </c>
      <c r="K475" s="6"/>
      <c r="L475" s="6"/>
    </row>
    <row r="476" spans="1:13" collapsed="1">
      <c r="A476" s="27"/>
      <c r="B476" s="28" t="s">
        <v>879</v>
      </c>
      <c r="C476" s="29">
        <v>902</v>
      </c>
      <c r="D476" s="30">
        <v>11</v>
      </c>
      <c r="E476" s="30">
        <v>1</v>
      </c>
      <c r="F476" s="30"/>
      <c r="G476" s="30"/>
      <c r="H476" s="33">
        <f>H477+H503</f>
        <v>201577.5</v>
      </c>
      <c r="I476" s="33">
        <f>I477+I503</f>
        <v>0</v>
      </c>
      <c r="J476" s="33">
        <f>J477+J503</f>
        <v>0</v>
      </c>
      <c r="K476" s="6"/>
      <c r="L476" s="6"/>
    </row>
    <row r="477" spans="1:13" outlineLevel="1">
      <c r="A477" s="45"/>
      <c r="B477" s="28" t="s">
        <v>372</v>
      </c>
      <c r="C477" s="29">
        <v>902</v>
      </c>
      <c r="D477" s="30">
        <v>11</v>
      </c>
      <c r="E477" s="30">
        <v>1</v>
      </c>
      <c r="F477" s="30" t="s">
        <v>373</v>
      </c>
      <c r="G477" s="30"/>
      <c r="H477" s="33">
        <f>H482+H478</f>
        <v>0</v>
      </c>
      <c r="I477" s="33">
        <f>I482+I478</f>
        <v>0</v>
      </c>
      <c r="J477" s="33">
        <f>J482+J478</f>
        <v>0</v>
      </c>
      <c r="K477" s="6"/>
      <c r="L477" s="6"/>
    </row>
    <row r="478" spans="1:13" ht="31.5" outlineLevel="1">
      <c r="A478" s="45"/>
      <c r="B478" s="28" t="s">
        <v>382</v>
      </c>
      <c r="C478" s="29">
        <v>902</v>
      </c>
      <c r="D478" s="30">
        <v>11</v>
      </c>
      <c r="E478" s="30">
        <v>1</v>
      </c>
      <c r="F478" s="30" t="s">
        <v>383</v>
      </c>
      <c r="G478" s="30"/>
      <c r="H478" s="33">
        <f t="shared" ref="H478:J480" si="88">H479</f>
        <v>0</v>
      </c>
      <c r="I478" s="33">
        <f t="shared" si="88"/>
        <v>0</v>
      </c>
      <c r="J478" s="33">
        <f t="shared" si="88"/>
        <v>0</v>
      </c>
      <c r="K478" s="6"/>
      <c r="L478" s="6"/>
    </row>
    <row r="479" spans="1:13" outlineLevel="1">
      <c r="A479" s="45"/>
      <c r="B479" s="28" t="s">
        <v>402</v>
      </c>
      <c r="C479" s="29">
        <v>902</v>
      </c>
      <c r="D479" s="30">
        <v>11</v>
      </c>
      <c r="E479" s="30">
        <v>1</v>
      </c>
      <c r="F479" s="30" t="s">
        <v>403</v>
      </c>
      <c r="G479" s="30"/>
      <c r="H479" s="33">
        <f t="shared" si="88"/>
        <v>0</v>
      </c>
      <c r="I479" s="33">
        <f t="shared" si="88"/>
        <v>0</v>
      </c>
      <c r="J479" s="33">
        <f t="shared" si="88"/>
        <v>0</v>
      </c>
      <c r="K479" s="6"/>
      <c r="L479" s="6"/>
    </row>
    <row r="480" spans="1:13" ht="31.5" outlineLevel="1">
      <c r="A480" s="45"/>
      <c r="B480" s="28" t="s">
        <v>880</v>
      </c>
      <c r="C480" s="29">
        <v>902</v>
      </c>
      <c r="D480" s="30">
        <v>11</v>
      </c>
      <c r="E480" s="30">
        <v>1</v>
      </c>
      <c r="F480" s="30" t="s">
        <v>405</v>
      </c>
      <c r="G480" s="30"/>
      <c r="H480" s="33">
        <f t="shared" si="88"/>
        <v>0</v>
      </c>
      <c r="I480" s="33">
        <f t="shared" si="88"/>
        <v>0</v>
      </c>
      <c r="J480" s="33">
        <f t="shared" si="88"/>
        <v>0</v>
      </c>
      <c r="K480" s="6"/>
      <c r="L480" s="6"/>
    </row>
    <row r="481" spans="1:12" ht="31.5" outlineLevel="1">
      <c r="A481" s="45"/>
      <c r="B481" s="28" t="s">
        <v>130</v>
      </c>
      <c r="C481" s="29">
        <v>902</v>
      </c>
      <c r="D481" s="30">
        <v>11</v>
      </c>
      <c r="E481" s="30">
        <v>1</v>
      </c>
      <c r="F481" s="30" t="s">
        <v>405</v>
      </c>
      <c r="G481" s="30">
        <v>400</v>
      </c>
      <c r="H481" s="33">
        <v>0</v>
      </c>
      <c r="I481" s="33">
        <v>0</v>
      </c>
      <c r="J481" s="33">
        <v>0</v>
      </c>
      <c r="K481" s="6"/>
      <c r="L481" s="6"/>
    </row>
    <row r="482" spans="1:12" ht="31.5" outlineLevel="1">
      <c r="A482" s="45"/>
      <c r="B482" s="28" t="s">
        <v>418</v>
      </c>
      <c r="C482" s="29">
        <v>902</v>
      </c>
      <c r="D482" s="30">
        <v>11</v>
      </c>
      <c r="E482" s="30">
        <v>1</v>
      </c>
      <c r="F482" s="30" t="s">
        <v>419</v>
      </c>
      <c r="G482" s="30"/>
      <c r="H482" s="33">
        <f>H486+H489+H499+H496+H484</f>
        <v>0</v>
      </c>
      <c r="I482" s="33">
        <f>I486+I489+I499+I496</f>
        <v>0</v>
      </c>
      <c r="J482" s="33">
        <f>J486+J489+J499+J496</f>
        <v>0</v>
      </c>
      <c r="K482" s="6"/>
      <c r="L482" s="6"/>
    </row>
    <row r="483" spans="1:12" outlineLevel="1">
      <c r="A483" s="45"/>
      <c r="B483" s="28" t="s">
        <v>420</v>
      </c>
      <c r="C483" s="29">
        <v>902</v>
      </c>
      <c r="D483" s="30">
        <v>11</v>
      </c>
      <c r="E483" s="30">
        <v>1</v>
      </c>
      <c r="F483" s="30" t="s">
        <v>421</v>
      </c>
      <c r="G483" s="30"/>
      <c r="H483" s="33">
        <f>H484</f>
        <v>0</v>
      </c>
      <c r="I483" s="33">
        <v>0</v>
      </c>
      <c r="J483" s="33">
        <v>0</v>
      </c>
      <c r="K483" s="6"/>
      <c r="L483" s="6"/>
    </row>
    <row r="484" spans="1:12" ht="31.5" outlineLevel="1">
      <c r="A484" s="45"/>
      <c r="B484" s="28" t="s">
        <v>880</v>
      </c>
      <c r="C484" s="29">
        <v>902</v>
      </c>
      <c r="D484" s="30">
        <v>11</v>
      </c>
      <c r="E484" s="30">
        <v>1</v>
      </c>
      <c r="F484" s="30" t="s">
        <v>423</v>
      </c>
      <c r="G484" s="30"/>
      <c r="H484" s="33">
        <f>H485</f>
        <v>0</v>
      </c>
      <c r="I484" s="33">
        <v>0</v>
      </c>
      <c r="J484" s="33">
        <v>0</v>
      </c>
      <c r="K484" s="6"/>
      <c r="L484" s="6"/>
    </row>
    <row r="485" spans="1:12" ht="31.5" outlineLevel="1">
      <c r="A485" s="45"/>
      <c r="B485" s="28" t="s">
        <v>130</v>
      </c>
      <c r="C485" s="29">
        <v>902</v>
      </c>
      <c r="D485" s="30">
        <v>11</v>
      </c>
      <c r="E485" s="30">
        <v>1</v>
      </c>
      <c r="F485" s="30" t="s">
        <v>423</v>
      </c>
      <c r="G485" s="30">
        <v>400</v>
      </c>
      <c r="H485" s="33">
        <v>0</v>
      </c>
      <c r="I485" s="33">
        <v>0</v>
      </c>
      <c r="J485" s="33">
        <v>0</v>
      </c>
      <c r="K485" s="6"/>
      <c r="L485" s="6"/>
    </row>
    <row r="486" spans="1:12" outlineLevel="1">
      <c r="A486" s="45"/>
      <c r="B486" s="57" t="s">
        <v>428</v>
      </c>
      <c r="C486" s="29">
        <v>902</v>
      </c>
      <c r="D486" s="30">
        <v>11</v>
      </c>
      <c r="E486" s="30">
        <v>1</v>
      </c>
      <c r="F486" s="30" t="s">
        <v>429</v>
      </c>
      <c r="G486" s="30"/>
      <c r="H486" s="33">
        <f t="shared" ref="H486:J487" si="89">H487</f>
        <v>0</v>
      </c>
      <c r="I486" s="33">
        <f t="shared" si="89"/>
        <v>0</v>
      </c>
      <c r="J486" s="33">
        <f t="shared" si="89"/>
        <v>0</v>
      </c>
      <c r="K486" s="6"/>
      <c r="L486" s="6"/>
    </row>
    <row r="487" spans="1:12" ht="31.5" outlineLevel="1">
      <c r="A487" s="45"/>
      <c r="B487" s="28" t="s">
        <v>880</v>
      </c>
      <c r="C487" s="29">
        <v>902</v>
      </c>
      <c r="D487" s="30">
        <v>11</v>
      </c>
      <c r="E487" s="30">
        <v>1</v>
      </c>
      <c r="F487" s="30" t="s">
        <v>430</v>
      </c>
      <c r="G487" s="30"/>
      <c r="H487" s="33">
        <f t="shared" si="89"/>
        <v>0</v>
      </c>
      <c r="I487" s="33">
        <f t="shared" si="89"/>
        <v>0</v>
      </c>
      <c r="J487" s="33">
        <f t="shared" si="89"/>
        <v>0</v>
      </c>
      <c r="K487" s="6"/>
      <c r="L487" s="6"/>
    </row>
    <row r="488" spans="1:12" ht="31.5" outlineLevel="1">
      <c r="A488" s="45"/>
      <c r="B488" s="28" t="s">
        <v>130</v>
      </c>
      <c r="C488" s="29">
        <v>902</v>
      </c>
      <c r="D488" s="30">
        <v>11</v>
      </c>
      <c r="E488" s="30">
        <v>1</v>
      </c>
      <c r="F488" s="30" t="s">
        <v>430</v>
      </c>
      <c r="G488" s="30">
        <v>400</v>
      </c>
      <c r="H488" s="33">
        <v>0</v>
      </c>
      <c r="I488" s="33">
        <f>24000-24000</f>
        <v>0</v>
      </c>
      <c r="J488" s="33">
        <v>0</v>
      </c>
      <c r="K488" s="6"/>
      <c r="L488" s="6"/>
    </row>
    <row r="489" spans="1:12" outlineLevel="1">
      <c r="A489" s="45"/>
      <c r="B489" s="28" t="s">
        <v>431</v>
      </c>
      <c r="C489" s="29">
        <v>902</v>
      </c>
      <c r="D489" s="30">
        <v>11</v>
      </c>
      <c r="E489" s="30">
        <v>1</v>
      </c>
      <c r="F489" s="30" t="s">
        <v>432</v>
      </c>
      <c r="G489" s="30"/>
      <c r="H489" s="33">
        <f>H490+H494</f>
        <v>0</v>
      </c>
      <c r="I489" s="33">
        <f>I490+I494</f>
        <v>0</v>
      </c>
      <c r="J489" s="33">
        <v>0</v>
      </c>
      <c r="K489" s="6"/>
      <c r="L489" s="6"/>
    </row>
    <row r="490" spans="1:12" ht="31.5" outlineLevel="1">
      <c r="A490" s="45"/>
      <c r="B490" s="28" t="s">
        <v>128</v>
      </c>
      <c r="C490" s="29">
        <v>902</v>
      </c>
      <c r="D490" s="30">
        <v>11</v>
      </c>
      <c r="E490" s="30">
        <v>1</v>
      </c>
      <c r="F490" s="30" t="s">
        <v>433</v>
      </c>
      <c r="G490" s="30"/>
      <c r="H490" s="33">
        <f>H492+H491+H493</f>
        <v>0</v>
      </c>
      <c r="I490" s="33">
        <f>I492+I491+I493</f>
        <v>0</v>
      </c>
      <c r="J490" s="33">
        <f>J492+J491+J493</f>
        <v>0</v>
      </c>
      <c r="K490" s="6"/>
      <c r="L490" s="6"/>
    </row>
    <row r="491" spans="1:12" ht="31.5" outlineLevel="1">
      <c r="A491" s="45"/>
      <c r="B491" s="28" t="s">
        <v>101</v>
      </c>
      <c r="C491" s="29">
        <v>902</v>
      </c>
      <c r="D491" s="30">
        <v>11</v>
      </c>
      <c r="E491" s="30">
        <v>1</v>
      </c>
      <c r="F491" s="30" t="s">
        <v>433</v>
      </c>
      <c r="G491" s="30">
        <v>200</v>
      </c>
      <c r="H491" s="33"/>
      <c r="I491" s="33">
        <v>0</v>
      </c>
      <c r="J491" s="33">
        <v>0</v>
      </c>
      <c r="K491" s="6"/>
      <c r="L491" s="6"/>
    </row>
    <row r="492" spans="1:12" ht="31.5" outlineLevel="1">
      <c r="A492" s="45"/>
      <c r="B492" s="28" t="s">
        <v>130</v>
      </c>
      <c r="C492" s="29">
        <v>902</v>
      </c>
      <c r="D492" s="30">
        <v>11</v>
      </c>
      <c r="E492" s="30">
        <v>1</v>
      </c>
      <c r="F492" s="30" t="s">
        <v>433</v>
      </c>
      <c r="G492" s="30">
        <v>400</v>
      </c>
      <c r="H492" s="33"/>
      <c r="I492" s="33">
        <v>0</v>
      </c>
      <c r="J492" s="33">
        <v>0</v>
      </c>
      <c r="K492" s="6"/>
      <c r="L492" s="6"/>
    </row>
    <row r="493" spans="1:12" outlineLevel="1">
      <c r="A493" s="45"/>
      <c r="B493" s="28" t="s">
        <v>191</v>
      </c>
      <c r="C493" s="29">
        <v>902</v>
      </c>
      <c r="D493" s="30">
        <v>11</v>
      </c>
      <c r="E493" s="30">
        <v>1</v>
      </c>
      <c r="F493" s="30" t="s">
        <v>433</v>
      </c>
      <c r="G493" s="30">
        <v>800</v>
      </c>
      <c r="H493" s="33"/>
      <c r="I493" s="33">
        <v>0</v>
      </c>
      <c r="J493" s="33">
        <v>0</v>
      </c>
      <c r="K493" s="6"/>
      <c r="L493" s="6"/>
    </row>
    <row r="494" spans="1:12" outlineLevel="1">
      <c r="A494" s="45"/>
      <c r="B494" s="28" t="s">
        <v>434</v>
      </c>
      <c r="C494" s="29">
        <v>902</v>
      </c>
      <c r="D494" s="30">
        <v>11</v>
      </c>
      <c r="E494" s="30">
        <v>1</v>
      </c>
      <c r="F494" s="30" t="s">
        <v>435</v>
      </c>
      <c r="G494" s="30"/>
      <c r="H494" s="33">
        <f>H495</f>
        <v>0</v>
      </c>
      <c r="I494" s="33">
        <f>I495</f>
        <v>0</v>
      </c>
      <c r="J494" s="33">
        <f>J495</f>
        <v>0</v>
      </c>
      <c r="K494" s="6"/>
      <c r="L494" s="6"/>
    </row>
    <row r="495" spans="1:12" ht="31.5" outlineLevel="1">
      <c r="A495" s="45"/>
      <c r="B495" s="28" t="s">
        <v>130</v>
      </c>
      <c r="C495" s="29">
        <v>902</v>
      </c>
      <c r="D495" s="30">
        <v>11</v>
      </c>
      <c r="E495" s="30">
        <v>1</v>
      </c>
      <c r="F495" s="30" t="s">
        <v>435</v>
      </c>
      <c r="G495" s="30">
        <v>400</v>
      </c>
      <c r="H495" s="33">
        <v>0</v>
      </c>
      <c r="I495" s="33">
        <v>0</v>
      </c>
      <c r="J495" s="33">
        <v>0</v>
      </c>
      <c r="K495" s="6"/>
      <c r="L495" s="6"/>
    </row>
    <row r="496" spans="1:12" ht="31.5" outlineLevel="1">
      <c r="A496" s="45"/>
      <c r="B496" s="28" t="s">
        <v>436</v>
      </c>
      <c r="C496" s="29">
        <v>902</v>
      </c>
      <c r="D496" s="30">
        <v>11</v>
      </c>
      <c r="E496" s="30">
        <v>1</v>
      </c>
      <c r="F496" s="30" t="s">
        <v>437</v>
      </c>
      <c r="G496" s="30"/>
      <c r="H496" s="33">
        <f t="shared" ref="H496:J497" si="90">H497</f>
        <v>0</v>
      </c>
      <c r="I496" s="33">
        <f t="shared" si="90"/>
        <v>0</v>
      </c>
      <c r="J496" s="33">
        <f t="shared" si="90"/>
        <v>0</v>
      </c>
      <c r="K496" s="6"/>
      <c r="L496" s="6"/>
    </row>
    <row r="497" spans="1:12" ht="31.5" outlineLevel="1">
      <c r="A497" s="45"/>
      <c r="B497" s="28" t="s">
        <v>128</v>
      </c>
      <c r="C497" s="29">
        <v>902</v>
      </c>
      <c r="D497" s="30">
        <v>11</v>
      </c>
      <c r="E497" s="30">
        <v>1</v>
      </c>
      <c r="F497" s="30" t="s">
        <v>438</v>
      </c>
      <c r="G497" s="30"/>
      <c r="H497" s="33">
        <f t="shared" si="90"/>
        <v>0</v>
      </c>
      <c r="I497" s="33">
        <f t="shared" si="90"/>
        <v>0</v>
      </c>
      <c r="J497" s="33">
        <f t="shared" si="90"/>
        <v>0</v>
      </c>
      <c r="K497" s="6"/>
      <c r="L497" s="6"/>
    </row>
    <row r="498" spans="1:12" ht="31.5" outlineLevel="1">
      <c r="A498" s="45"/>
      <c r="B498" s="28" t="s">
        <v>130</v>
      </c>
      <c r="C498" s="29">
        <v>902</v>
      </c>
      <c r="D498" s="30">
        <v>11</v>
      </c>
      <c r="E498" s="30">
        <v>1</v>
      </c>
      <c r="F498" s="30" t="s">
        <v>438</v>
      </c>
      <c r="G498" s="30">
        <v>400</v>
      </c>
      <c r="H498" s="33">
        <v>0</v>
      </c>
      <c r="I498" s="33">
        <v>0</v>
      </c>
      <c r="J498" s="33">
        <v>0</v>
      </c>
      <c r="K498" s="6"/>
      <c r="L498" s="6"/>
    </row>
    <row r="499" spans="1:12" ht="31.5" outlineLevel="1">
      <c r="A499" s="45"/>
      <c r="B499" s="28" t="s">
        <v>439</v>
      </c>
      <c r="C499" s="29">
        <v>902</v>
      </c>
      <c r="D499" s="30">
        <v>11</v>
      </c>
      <c r="E499" s="30">
        <v>1</v>
      </c>
      <c r="F499" s="30" t="s">
        <v>440</v>
      </c>
      <c r="G499" s="30"/>
      <c r="H499" s="33">
        <f>H500</f>
        <v>0</v>
      </c>
      <c r="I499" s="33">
        <f>I500</f>
        <v>0</v>
      </c>
      <c r="J499" s="33">
        <f>J500</f>
        <v>0</v>
      </c>
      <c r="K499" s="6"/>
      <c r="L499" s="6"/>
    </row>
    <row r="500" spans="1:12" ht="31.5" outlineLevel="1">
      <c r="A500" s="45"/>
      <c r="B500" s="28" t="s">
        <v>128</v>
      </c>
      <c r="C500" s="29">
        <v>902</v>
      </c>
      <c r="D500" s="30">
        <v>11</v>
      </c>
      <c r="E500" s="30">
        <v>1</v>
      </c>
      <c r="F500" s="30" t="s">
        <v>441</v>
      </c>
      <c r="G500" s="30"/>
      <c r="H500" s="33">
        <f>H501+H502</f>
        <v>0</v>
      </c>
      <c r="I500" s="33">
        <f>I501+I502</f>
        <v>0</v>
      </c>
      <c r="J500" s="33">
        <f>J501+J502</f>
        <v>0</v>
      </c>
      <c r="K500" s="6"/>
      <c r="L500" s="6"/>
    </row>
    <row r="501" spans="1:12" ht="31.5" outlineLevel="1">
      <c r="A501" s="45"/>
      <c r="B501" s="28" t="s">
        <v>101</v>
      </c>
      <c r="C501" s="29">
        <v>902</v>
      </c>
      <c r="D501" s="30">
        <v>11</v>
      </c>
      <c r="E501" s="30">
        <v>1</v>
      </c>
      <c r="F501" s="30" t="s">
        <v>441</v>
      </c>
      <c r="G501" s="30">
        <v>200</v>
      </c>
      <c r="H501" s="33">
        <v>0</v>
      </c>
      <c r="I501" s="33">
        <v>0</v>
      </c>
      <c r="J501" s="33">
        <v>0</v>
      </c>
      <c r="K501" s="6"/>
      <c r="L501" s="6"/>
    </row>
    <row r="502" spans="1:12" ht="31.5" outlineLevel="1">
      <c r="A502" s="45"/>
      <c r="B502" s="28" t="s">
        <v>130</v>
      </c>
      <c r="C502" s="29">
        <v>902</v>
      </c>
      <c r="D502" s="30">
        <v>11</v>
      </c>
      <c r="E502" s="30">
        <v>1</v>
      </c>
      <c r="F502" s="30" t="s">
        <v>441</v>
      </c>
      <c r="G502" s="30">
        <v>400</v>
      </c>
      <c r="H502" s="33">
        <v>0</v>
      </c>
      <c r="I502" s="33">
        <v>0</v>
      </c>
      <c r="J502" s="33">
        <v>0</v>
      </c>
      <c r="K502" s="6"/>
      <c r="L502" s="6"/>
    </row>
    <row r="503" spans="1:12" ht="31.5">
      <c r="A503" s="45"/>
      <c r="B503" s="28" t="s">
        <v>874</v>
      </c>
      <c r="C503" s="29">
        <v>902</v>
      </c>
      <c r="D503" s="30">
        <v>11</v>
      </c>
      <c r="E503" s="30">
        <v>1</v>
      </c>
      <c r="F503" s="30" t="s">
        <v>528</v>
      </c>
      <c r="G503" s="30"/>
      <c r="H503" s="33">
        <f>H504</f>
        <v>201577.5</v>
      </c>
      <c r="I503" s="33">
        <f>I504</f>
        <v>0</v>
      </c>
      <c r="J503" s="33">
        <f>J504</f>
        <v>0</v>
      </c>
      <c r="K503" s="6"/>
      <c r="L503" s="6"/>
    </row>
    <row r="504" spans="1:12" ht="31.5" collapsed="1">
      <c r="A504" s="45"/>
      <c r="B504" s="28" t="s">
        <v>875</v>
      </c>
      <c r="C504" s="29">
        <v>902</v>
      </c>
      <c r="D504" s="30">
        <v>11</v>
      </c>
      <c r="E504" s="30">
        <v>1</v>
      </c>
      <c r="F504" s="30" t="s">
        <v>530</v>
      </c>
      <c r="G504" s="30"/>
      <c r="H504" s="33">
        <f>H505+H511+H517</f>
        <v>201577.5</v>
      </c>
      <c r="I504" s="33">
        <f t="shared" ref="I504:J504" si="91">I505+I511+I517</f>
        <v>0</v>
      </c>
      <c r="J504" s="33">
        <f t="shared" si="91"/>
        <v>0</v>
      </c>
      <c r="K504" s="6"/>
      <c r="L504" s="6"/>
    </row>
    <row r="505" spans="1:12" ht="31.5" outlineLevel="1">
      <c r="A505" s="45"/>
      <c r="B505" s="28" t="s">
        <v>436</v>
      </c>
      <c r="C505" s="29">
        <v>902</v>
      </c>
      <c r="D505" s="30">
        <v>11</v>
      </c>
      <c r="E505" s="30">
        <v>1</v>
      </c>
      <c r="F505" s="30" t="s">
        <v>536</v>
      </c>
      <c r="G505" s="30"/>
      <c r="H505" s="33">
        <f>H509+H506</f>
        <v>0</v>
      </c>
      <c r="I505" s="33">
        <f>I509+I506</f>
        <v>0</v>
      </c>
      <c r="J505" s="33">
        <f>J509+J506</f>
        <v>0</v>
      </c>
    </row>
    <row r="506" spans="1:12" ht="31.5" outlineLevel="1">
      <c r="A506" s="45"/>
      <c r="B506" s="28" t="s">
        <v>128</v>
      </c>
      <c r="C506" s="29">
        <v>902</v>
      </c>
      <c r="D506" s="30">
        <v>11</v>
      </c>
      <c r="E506" s="30">
        <v>1</v>
      </c>
      <c r="F506" s="30" t="s">
        <v>537</v>
      </c>
      <c r="G506" s="30"/>
      <c r="H506" s="33">
        <f>H508+H507</f>
        <v>0</v>
      </c>
      <c r="I506" s="33">
        <f>I508</f>
        <v>0</v>
      </c>
      <c r="J506" s="33">
        <f>J508</f>
        <v>0</v>
      </c>
    </row>
    <row r="507" spans="1:12" ht="31.5" outlineLevel="1">
      <c r="A507" s="45"/>
      <c r="B507" s="28" t="s">
        <v>101</v>
      </c>
      <c r="C507" s="29">
        <v>902</v>
      </c>
      <c r="D507" s="30">
        <v>11</v>
      </c>
      <c r="E507" s="30">
        <v>1</v>
      </c>
      <c r="F507" s="30" t="s">
        <v>537</v>
      </c>
      <c r="G507" s="30">
        <v>200</v>
      </c>
      <c r="H507" s="33">
        <v>0</v>
      </c>
      <c r="I507" s="33">
        <v>0</v>
      </c>
      <c r="J507" s="33">
        <v>0</v>
      </c>
    </row>
    <row r="508" spans="1:12" ht="31.5" outlineLevel="1">
      <c r="A508" s="45"/>
      <c r="B508" s="28" t="s">
        <v>130</v>
      </c>
      <c r="C508" s="29">
        <v>902</v>
      </c>
      <c r="D508" s="30">
        <v>11</v>
      </c>
      <c r="E508" s="30">
        <v>1</v>
      </c>
      <c r="F508" s="30" t="s">
        <v>537</v>
      </c>
      <c r="G508" s="30">
        <v>400</v>
      </c>
      <c r="H508" s="33">
        <v>0</v>
      </c>
      <c r="I508" s="33">
        <v>0</v>
      </c>
      <c r="J508" s="33">
        <v>0</v>
      </c>
    </row>
    <row r="509" spans="1:12" ht="78.75" outlineLevel="1">
      <c r="A509" s="45"/>
      <c r="B509" s="28" t="s">
        <v>534</v>
      </c>
      <c r="C509" s="29">
        <v>902</v>
      </c>
      <c r="D509" s="30">
        <v>11</v>
      </c>
      <c r="E509" s="30">
        <v>1</v>
      </c>
      <c r="F509" s="30" t="s">
        <v>538</v>
      </c>
      <c r="G509" s="30"/>
      <c r="H509" s="33">
        <f>H510</f>
        <v>0</v>
      </c>
      <c r="I509" s="33">
        <f>I510</f>
        <v>0</v>
      </c>
      <c r="J509" s="33">
        <f>J510</f>
        <v>0</v>
      </c>
    </row>
    <row r="510" spans="1:12" ht="31.5" outlineLevel="1">
      <c r="A510" s="45"/>
      <c r="B510" s="28" t="s">
        <v>130</v>
      </c>
      <c r="C510" s="29">
        <v>902</v>
      </c>
      <c r="D510" s="30">
        <v>11</v>
      </c>
      <c r="E510" s="30">
        <v>1</v>
      </c>
      <c r="F510" s="30" t="s">
        <v>538</v>
      </c>
      <c r="G510" s="30">
        <v>400</v>
      </c>
      <c r="H510" s="33"/>
      <c r="I510" s="33">
        <v>0</v>
      </c>
      <c r="J510" s="33">
        <v>0</v>
      </c>
    </row>
    <row r="511" spans="1:12" ht="47.25" outlineLevel="1">
      <c r="A511" s="45"/>
      <c r="B511" s="28" t="s">
        <v>539</v>
      </c>
      <c r="C511" s="29">
        <v>902</v>
      </c>
      <c r="D511" s="30">
        <v>11</v>
      </c>
      <c r="E511" s="30">
        <v>1</v>
      </c>
      <c r="F511" s="30" t="s">
        <v>540</v>
      </c>
      <c r="G511" s="30"/>
      <c r="H511" s="33">
        <f>H512+H515</f>
        <v>0</v>
      </c>
      <c r="I511" s="33">
        <f>I512+I515</f>
        <v>0</v>
      </c>
      <c r="J511" s="33">
        <f>J526+J515+J524</f>
        <v>0</v>
      </c>
    </row>
    <row r="512" spans="1:12" ht="31.5" outlineLevel="1">
      <c r="A512" s="45"/>
      <c r="B512" s="28" t="s">
        <v>128</v>
      </c>
      <c r="C512" s="29">
        <v>902</v>
      </c>
      <c r="D512" s="30">
        <v>11</v>
      </c>
      <c r="E512" s="30">
        <v>1</v>
      </c>
      <c r="F512" s="30" t="s">
        <v>541</v>
      </c>
      <c r="G512" s="30"/>
      <c r="H512" s="33">
        <f>H513+H514</f>
        <v>0</v>
      </c>
      <c r="I512" s="33">
        <f>I513+I514</f>
        <v>0</v>
      </c>
      <c r="J512" s="33">
        <f>J513+J514</f>
        <v>0</v>
      </c>
    </row>
    <row r="513" spans="1:81" s="1" customFormat="1" ht="31.5" outlineLevel="1">
      <c r="A513" s="45"/>
      <c r="B513" s="28" t="s">
        <v>101</v>
      </c>
      <c r="C513" s="29">
        <v>902</v>
      </c>
      <c r="D513" s="30">
        <v>11</v>
      </c>
      <c r="E513" s="30">
        <v>1</v>
      </c>
      <c r="F513" s="30" t="s">
        <v>541</v>
      </c>
      <c r="G513" s="30">
        <v>200</v>
      </c>
      <c r="H513" s="33">
        <v>0</v>
      </c>
      <c r="I513" s="33">
        <v>0</v>
      </c>
      <c r="J513" s="33">
        <v>0</v>
      </c>
      <c r="K513" s="8"/>
      <c r="L513" s="9"/>
      <c r="M513" s="6"/>
      <c r="N513" s="6"/>
      <c r="O513" s="6"/>
      <c r="P513" s="6"/>
      <c r="Q513" s="6"/>
      <c r="R513" s="6"/>
      <c r="S513" s="6"/>
      <c r="T513" s="6"/>
      <c r="U513" s="6"/>
      <c r="V513" s="6"/>
      <c r="W513" s="6"/>
      <c r="X513" s="6"/>
      <c r="Y513" s="6"/>
      <c r="Z513" s="6"/>
      <c r="AA513" s="6"/>
      <c r="AB513" s="6"/>
      <c r="AC513" s="6"/>
      <c r="AD513" s="6"/>
      <c r="AE513" s="6"/>
      <c r="AF513" s="6"/>
      <c r="AG513" s="6"/>
      <c r="AH513" s="6"/>
      <c r="AI513" s="6"/>
      <c r="AJ513" s="6"/>
      <c r="AK513" s="6"/>
      <c r="AL513" s="6"/>
      <c r="AM513" s="6"/>
      <c r="AN513" s="6"/>
      <c r="AO513" s="6"/>
      <c r="AP513" s="6"/>
      <c r="AQ513" s="6"/>
      <c r="AR513" s="6"/>
      <c r="AS513" s="6"/>
      <c r="AT513" s="6"/>
      <c r="AU513" s="6"/>
      <c r="AV513" s="6"/>
      <c r="AW513" s="6"/>
      <c r="AX513" s="6"/>
      <c r="AY513" s="6"/>
      <c r="AZ513" s="6"/>
      <c r="BA513" s="6"/>
      <c r="BB513" s="6"/>
      <c r="BC513" s="6"/>
      <c r="BD513" s="6"/>
      <c r="BE513" s="6"/>
      <c r="BF513" s="6"/>
      <c r="BG513" s="6"/>
      <c r="BH513" s="6"/>
      <c r="BI513" s="6"/>
      <c r="BJ513" s="6"/>
      <c r="BK513" s="6"/>
      <c r="BL513" s="6"/>
      <c r="BM513" s="6"/>
      <c r="BN513" s="6"/>
      <c r="BO513" s="6"/>
      <c r="BP513" s="6"/>
      <c r="BQ513" s="6"/>
      <c r="BR513" s="6"/>
      <c r="BS513" s="6"/>
      <c r="BT513" s="6"/>
      <c r="BU513" s="6"/>
      <c r="BV513" s="6"/>
      <c r="BW513" s="6"/>
      <c r="BX513" s="6"/>
      <c r="BY513" s="6"/>
      <c r="BZ513" s="6"/>
      <c r="CA513" s="6"/>
      <c r="CB513" s="6"/>
      <c r="CC513" s="6"/>
    </row>
    <row r="514" spans="1:81" s="3" customFormat="1" ht="31.5" outlineLevel="1">
      <c r="A514" s="45"/>
      <c r="B514" s="28" t="s">
        <v>130</v>
      </c>
      <c r="C514" s="29">
        <v>902</v>
      </c>
      <c r="D514" s="30">
        <v>11</v>
      </c>
      <c r="E514" s="30">
        <v>1</v>
      </c>
      <c r="F514" s="30" t="s">
        <v>541</v>
      </c>
      <c r="G514" s="30">
        <v>400</v>
      </c>
      <c r="H514" s="33">
        <v>0</v>
      </c>
      <c r="I514" s="33">
        <v>0</v>
      </c>
      <c r="J514" s="33">
        <v>0</v>
      </c>
      <c r="K514" s="8"/>
      <c r="L514" s="9"/>
      <c r="M514" s="6"/>
      <c r="N514" s="6"/>
      <c r="O514" s="6"/>
      <c r="P514" s="6"/>
      <c r="Q514" s="6"/>
      <c r="R514" s="6"/>
      <c r="S514" s="6"/>
      <c r="T514" s="6"/>
      <c r="U514" s="6"/>
      <c r="V514" s="6"/>
      <c r="W514" s="6"/>
      <c r="X514" s="6"/>
      <c r="Y514" s="6"/>
      <c r="Z514" s="6"/>
      <c r="AA514" s="6"/>
      <c r="AB514" s="6"/>
      <c r="AC514" s="6"/>
      <c r="AD514" s="6"/>
      <c r="AE514" s="6"/>
      <c r="AF514" s="6"/>
      <c r="AG514" s="6"/>
      <c r="AH514" s="6"/>
      <c r="AI514" s="6"/>
      <c r="AJ514" s="6"/>
      <c r="AK514" s="6"/>
      <c r="AL514" s="6"/>
      <c r="AM514" s="6"/>
      <c r="AN514" s="6"/>
      <c r="AO514" s="6"/>
      <c r="AP514" s="6"/>
      <c r="AQ514" s="6"/>
      <c r="AR514" s="6"/>
      <c r="AS514" s="6"/>
      <c r="AT514" s="6"/>
      <c r="AU514" s="6"/>
      <c r="AV514" s="6"/>
      <c r="AW514" s="6"/>
      <c r="AX514" s="6"/>
      <c r="AY514" s="6"/>
      <c r="AZ514" s="6"/>
      <c r="BA514" s="6"/>
      <c r="BB514" s="6"/>
      <c r="BC514" s="6"/>
      <c r="BD514" s="6"/>
      <c r="BE514" s="6"/>
      <c r="BF514" s="6"/>
      <c r="BG514" s="6"/>
      <c r="BH514" s="6"/>
      <c r="BI514" s="6"/>
      <c r="BJ514" s="6"/>
      <c r="BK514" s="6"/>
      <c r="BL514" s="6"/>
      <c r="BM514" s="6"/>
      <c r="BN514" s="6"/>
      <c r="BO514" s="6"/>
      <c r="BP514" s="6"/>
      <c r="BQ514" s="6"/>
      <c r="BR514" s="6"/>
      <c r="BS514" s="6"/>
      <c r="BT514" s="6"/>
      <c r="BU514" s="6"/>
      <c r="BV514" s="6"/>
      <c r="BW514" s="6"/>
      <c r="BX514" s="6"/>
      <c r="BY514" s="6"/>
      <c r="BZ514" s="6"/>
      <c r="CA514" s="6"/>
      <c r="CB514" s="6"/>
      <c r="CC514" s="6"/>
    </row>
    <row r="515" spans="1:81" ht="78.75" outlineLevel="1">
      <c r="A515" s="45"/>
      <c r="B515" s="28" t="s">
        <v>534</v>
      </c>
      <c r="C515" s="29">
        <v>902</v>
      </c>
      <c r="D515" s="30">
        <v>11</v>
      </c>
      <c r="E515" s="30">
        <v>1</v>
      </c>
      <c r="F515" s="30" t="s">
        <v>542</v>
      </c>
      <c r="G515" s="30"/>
      <c r="H515" s="33">
        <f>H523+H516</f>
        <v>0</v>
      </c>
      <c r="I515" s="33">
        <f>I523+I516</f>
        <v>0</v>
      </c>
      <c r="J515" s="33">
        <f>J523</f>
        <v>0</v>
      </c>
    </row>
    <row r="516" spans="1:81" ht="31.5" outlineLevel="1">
      <c r="A516" s="45"/>
      <c r="B516" s="28" t="s">
        <v>130</v>
      </c>
      <c r="C516" s="29">
        <v>902</v>
      </c>
      <c r="D516" s="30">
        <v>11</v>
      </c>
      <c r="E516" s="30">
        <v>1</v>
      </c>
      <c r="F516" s="30" t="s">
        <v>542</v>
      </c>
      <c r="G516" s="30">
        <v>400</v>
      </c>
      <c r="H516" s="33">
        <v>0</v>
      </c>
      <c r="I516" s="33">
        <v>0</v>
      </c>
      <c r="J516" s="33">
        <v>0</v>
      </c>
    </row>
    <row r="517" spans="1:81" ht="47.25">
      <c r="A517" s="45"/>
      <c r="B517" s="28" t="s">
        <v>547</v>
      </c>
      <c r="C517" s="29">
        <v>902</v>
      </c>
      <c r="D517" s="30">
        <v>11</v>
      </c>
      <c r="E517" s="30">
        <v>1</v>
      </c>
      <c r="F517" s="30" t="s">
        <v>548</v>
      </c>
      <c r="G517" s="30"/>
      <c r="H517" s="33">
        <f>H518+H521</f>
        <v>201577.5</v>
      </c>
      <c r="I517" s="33">
        <f>I518+I521</f>
        <v>0</v>
      </c>
      <c r="J517" s="33">
        <f>J518+J521</f>
        <v>0</v>
      </c>
    </row>
    <row r="518" spans="1:81" ht="31.5">
      <c r="A518" s="45"/>
      <c r="B518" s="28" t="s">
        <v>128</v>
      </c>
      <c r="C518" s="29">
        <v>902</v>
      </c>
      <c r="D518" s="30">
        <v>11</v>
      </c>
      <c r="E518" s="30">
        <v>1</v>
      </c>
      <c r="F518" s="30" t="s">
        <v>549</v>
      </c>
      <c r="G518" s="30"/>
      <c r="H518" s="33">
        <f>H520+H519</f>
        <v>23081</v>
      </c>
      <c r="I518" s="33">
        <f t="shared" ref="I518:J518" si="92">I520+I519</f>
        <v>0</v>
      </c>
      <c r="J518" s="33">
        <f t="shared" si="92"/>
        <v>0</v>
      </c>
    </row>
    <row r="519" spans="1:81" s="3" customFormat="1" ht="31.5">
      <c r="A519" s="45"/>
      <c r="B519" s="28" t="s">
        <v>101</v>
      </c>
      <c r="C519" s="29">
        <v>902</v>
      </c>
      <c r="D519" s="30">
        <v>11</v>
      </c>
      <c r="E519" s="30">
        <v>1</v>
      </c>
      <c r="F519" s="30" t="s">
        <v>549</v>
      </c>
      <c r="G519" s="30">
        <v>200</v>
      </c>
      <c r="H519" s="33">
        <v>191</v>
      </c>
      <c r="I519" s="33">
        <v>0</v>
      </c>
      <c r="J519" s="33">
        <v>0</v>
      </c>
      <c r="K519" s="8"/>
      <c r="L519" s="9"/>
      <c r="M519" s="6"/>
      <c r="N519" s="6"/>
      <c r="O519" s="6"/>
      <c r="P519" s="6"/>
      <c r="Q519" s="6"/>
      <c r="R519" s="6"/>
      <c r="S519" s="6"/>
      <c r="T519" s="6"/>
      <c r="U519" s="6"/>
      <c r="V519" s="6"/>
      <c r="W519" s="6"/>
      <c r="X519" s="6"/>
      <c r="Y519" s="6"/>
      <c r="Z519" s="6"/>
      <c r="AA519" s="6"/>
      <c r="AB519" s="6"/>
      <c r="AC519" s="6"/>
      <c r="AD519" s="6"/>
      <c r="AE519" s="6"/>
      <c r="AF519" s="6"/>
      <c r="AG519" s="6"/>
      <c r="AH519" s="6"/>
      <c r="AI519" s="6"/>
      <c r="AJ519" s="6"/>
      <c r="AK519" s="6"/>
      <c r="AL519" s="6"/>
      <c r="AM519" s="6"/>
      <c r="AN519" s="6"/>
      <c r="AO519" s="6"/>
      <c r="AP519" s="6"/>
      <c r="AQ519" s="6"/>
      <c r="AR519" s="6"/>
      <c r="AS519" s="6"/>
      <c r="AT519" s="6"/>
      <c r="AU519" s="6"/>
      <c r="AV519" s="6"/>
      <c r="AW519" s="6"/>
      <c r="AX519" s="6"/>
      <c r="AY519" s="6"/>
      <c r="AZ519" s="6"/>
      <c r="BA519" s="6"/>
      <c r="BB519" s="6"/>
      <c r="BC519" s="6"/>
      <c r="BD519" s="6"/>
      <c r="BE519" s="6"/>
      <c r="BF519" s="6"/>
      <c r="BG519" s="6"/>
      <c r="BH519" s="6"/>
      <c r="BI519" s="6"/>
      <c r="BJ519" s="6"/>
      <c r="BK519" s="6"/>
      <c r="BL519" s="6"/>
      <c r="BM519" s="6"/>
      <c r="BN519" s="6"/>
      <c r="BO519" s="6"/>
      <c r="BP519" s="6"/>
      <c r="BQ519" s="6"/>
      <c r="BR519" s="6"/>
      <c r="BS519" s="6"/>
      <c r="BT519" s="6"/>
      <c r="BU519" s="6"/>
      <c r="BV519" s="6"/>
      <c r="BW519" s="6"/>
      <c r="BX519" s="6"/>
      <c r="BY519" s="6"/>
      <c r="BZ519" s="6"/>
      <c r="CA519" s="6"/>
      <c r="CB519" s="6"/>
      <c r="CC519" s="6"/>
    </row>
    <row r="520" spans="1:81" s="3" customFormat="1" ht="31.5">
      <c r="A520" s="45"/>
      <c r="B520" s="28" t="s">
        <v>130</v>
      </c>
      <c r="C520" s="29">
        <v>902</v>
      </c>
      <c r="D520" s="30">
        <v>11</v>
      </c>
      <c r="E520" s="30">
        <v>1</v>
      </c>
      <c r="F520" s="30" t="s">
        <v>549</v>
      </c>
      <c r="G520" s="30">
        <v>400</v>
      </c>
      <c r="H520" s="33">
        <v>22890</v>
      </c>
      <c r="I520" s="33">
        <v>0</v>
      </c>
      <c r="J520" s="33">
        <v>0</v>
      </c>
      <c r="K520" s="8"/>
      <c r="L520" s="9"/>
      <c r="M520" s="6"/>
      <c r="N520" s="6"/>
      <c r="O520" s="6"/>
      <c r="P520" s="6"/>
      <c r="Q520" s="6"/>
      <c r="R520" s="6"/>
      <c r="S520" s="6"/>
      <c r="T520" s="6"/>
      <c r="U520" s="6"/>
      <c r="V520" s="6"/>
      <c r="W520" s="6"/>
      <c r="X520" s="6"/>
      <c r="Y520" s="6"/>
      <c r="Z520" s="6"/>
      <c r="AA520" s="6"/>
      <c r="AB520" s="6"/>
      <c r="AC520" s="6"/>
      <c r="AD520" s="6"/>
      <c r="AE520" s="6"/>
      <c r="AF520" s="6"/>
      <c r="AG520" s="6"/>
      <c r="AH520" s="6"/>
      <c r="AI520" s="6"/>
      <c r="AJ520" s="6"/>
      <c r="AK520" s="6"/>
      <c r="AL520" s="6"/>
      <c r="AM520" s="6"/>
      <c r="AN520" s="6"/>
      <c r="AO520" s="6"/>
      <c r="AP520" s="6"/>
      <c r="AQ520" s="6"/>
      <c r="AR520" s="6"/>
      <c r="AS520" s="6"/>
      <c r="AT520" s="6"/>
      <c r="AU520" s="6"/>
      <c r="AV520" s="6"/>
      <c r="AW520" s="6"/>
      <c r="AX520" s="6"/>
      <c r="AY520" s="6"/>
      <c r="AZ520" s="6"/>
      <c r="BA520" s="6"/>
      <c r="BB520" s="6"/>
      <c r="BC520" s="6"/>
      <c r="BD520" s="6"/>
      <c r="BE520" s="6"/>
      <c r="BF520" s="6"/>
      <c r="BG520" s="6"/>
      <c r="BH520" s="6"/>
      <c r="BI520" s="6"/>
      <c r="BJ520" s="6"/>
      <c r="BK520" s="6"/>
      <c r="BL520" s="6"/>
      <c r="BM520" s="6"/>
      <c r="BN520" s="6"/>
      <c r="BO520" s="6"/>
      <c r="BP520" s="6"/>
      <c r="BQ520" s="6"/>
      <c r="BR520" s="6"/>
      <c r="BS520" s="6"/>
      <c r="BT520" s="6"/>
      <c r="BU520" s="6"/>
      <c r="BV520" s="6"/>
      <c r="BW520" s="6"/>
      <c r="BX520" s="6"/>
      <c r="BY520" s="6"/>
      <c r="BZ520" s="6"/>
      <c r="CA520" s="6"/>
      <c r="CB520" s="6"/>
      <c r="CC520" s="6"/>
    </row>
    <row r="521" spans="1:81" ht="47.25">
      <c r="A521" s="45"/>
      <c r="B521" s="28" t="s">
        <v>931</v>
      </c>
      <c r="C521" s="29">
        <v>902</v>
      </c>
      <c r="D521" s="30">
        <v>11</v>
      </c>
      <c r="E521" s="30">
        <v>1</v>
      </c>
      <c r="F521" s="30" t="s">
        <v>930</v>
      </c>
      <c r="G521" s="30"/>
      <c r="H521" s="33">
        <f>H522</f>
        <v>178496.5</v>
      </c>
      <c r="I521" s="33">
        <f t="shared" ref="I521:J521" si="93">I522</f>
        <v>0</v>
      </c>
      <c r="J521" s="33">
        <f t="shared" si="93"/>
        <v>0</v>
      </c>
    </row>
    <row r="522" spans="1:81" ht="31.5" collapsed="1">
      <c r="A522" s="45"/>
      <c r="B522" s="28" t="s">
        <v>130</v>
      </c>
      <c r="C522" s="29">
        <v>902</v>
      </c>
      <c r="D522" s="30">
        <v>11</v>
      </c>
      <c r="E522" s="30">
        <v>1</v>
      </c>
      <c r="F522" s="30" t="s">
        <v>930</v>
      </c>
      <c r="G522" s="30">
        <v>400</v>
      </c>
      <c r="H522" s="33">
        <v>178496.5</v>
      </c>
      <c r="I522" s="33">
        <v>0</v>
      </c>
      <c r="J522" s="33">
        <v>0</v>
      </c>
      <c r="K522" s="44"/>
      <c r="L522" s="44"/>
    </row>
    <row r="523" spans="1:81" outlineLevel="1">
      <c r="A523" s="45"/>
      <c r="B523" s="28" t="s">
        <v>881</v>
      </c>
      <c r="C523" s="29">
        <v>902</v>
      </c>
      <c r="D523" s="30">
        <v>12</v>
      </c>
      <c r="E523" s="30"/>
      <c r="F523" s="30"/>
      <c r="G523" s="30"/>
      <c r="H523" s="33">
        <f>H524</f>
        <v>0</v>
      </c>
      <c r="I523" s="33">
        <f t="shared" ref="I523:J527" si="94">I524</f>
        <v>0</v>
      </c>
      <c r="J523" s="33">
        <f t="shared" si="94"/>
        <v>0</v>
      </c>
    </row>
    <row r="524" spans="1:81" outlineLevel="1">
      <c r="A524" s="45"/>
      <c r="B524" s="28" t="s">
        <v>882</v>
      </c>
      <c r="C524" s="29">
        <v>902</v>
      </c>
      <c r="D524" s="30">
        <v>12</v>
      </c>
      <c r="E524" s="30">
        <v>1</v>
      </c>
      <c r="F524" s="30"/>
      <c r="G524" s="30"/>
      <c r="H524" s="33">
        <f>H525</f>
        <v>0</v>
      </c>
      <c r="I524" s="33">
        <f t="shared" si="94"/>
        <v>0</v>
      </c>
      <c r="J524" s="33">
        <f t="shared" si="94"/>
        <v>0</v>
      </c>
    </row>
    <row r="525" spans="1:81" outlineLevel="1">
      <c r="A525" s="45"/>
      <c r="B525" s="28" t="s">
        <v>826</v>
      </c>
      <c r="C525" s="29">
        <v>902</v>
      </c>
      <c r="D525" s="30">
        <v>12</v>
      </c>
      <c r="E525" s="30">
        <v>1</v>
      </c>
      <c r="F525" s="30" t="s">
        <v>827</v>
      </c>
      <c r="G525" s="30"/>
      <c r="H525" s="33">
        <f>H526</f>
        <v>0</v>
      </c>
      <c r="I525" s="33">
        <f t="shared" si="94"/>
        <v>0</v>
      </c>
      <c r="J525" s="33">
        <f t="shared" si="94"/>
        <v>0</v>
      </c>
    </row>
    <row r="526" spans="1:81" outlineLevel="1">
      <c r="A526" s="45"/>
      <c r="B526" s="28" t="s">
        <v>828</v>
      </c>
      <c r="C526" s="29">
        <v>902</v>
      </c>
      <c r="D526" s="30">
        <v>12</v>
      </c>
      <c r="E526" s="30">
        <v>1</v>
      </c>
      <c r="F526" s="30" t="s">
        <v>829</v>
      </c>
      <c r="G526" s="30"/>
      <c r="H526" s="33">
        <f>H527</f>
        <v>0</v>
      </c>
      <c r="I526" s="33">
        <f t="shared" si="94"/>
        <v>0</v>
      </c>
      <c r="J526" s="33">
        <f t="shared" si="94"/>
        <v>0</v>
      </c>
    </row>
    <row r="527" spans="1:81" ht="31.5" outlineLevel="1">
      <c r="A527" s="45"/>
      <c r="B527" s="28" t="s">
        <v>832</v>
      </c>
      <c r="C527" s="29">
        <v>902</v>
      </c>
      <c r="D527" s="30">
        <v>12</v>
      </c>
      <c r="E527" s="30">
        <v>1</v>
      </c>
      <c r="F527" s="30" t="s">
        <v>833</v>
      </c>
      <c r="G527" s="30"/>
      <c r="H527" s="33">
        <f>H528</f>
        <v>0</v>
      </c>
      <c r="I527" s="33">
        <f t="shared" si="94"/>
        <v>0</v>
      </c>
      <c r="J527" s="33">
        <f t="shared" si="94"/>
        <v>0</v>
      </c>
      <c r="K527" s="6"/>
      <c r="L527" s="6"/>
    </row>
    <row r="528" spans="1:81" outlineLevel="1">
      <c r="A528" s="45"/>
      <c r="B528" s="28" t="s">
        <v>191</v>
      </c>
      <c r="C528" s="29">
        <v>902</v>
      </c>
      <c r="D528" s="30">
        <v>12</v>
      </c>
      <c r="E528" s="30">
        <v>1</v>
      </c>
      <c r="F528" s="30" t="s">
        <v>833</v>
      </c>
      <c r="G528" s="30">
        <v>800</v>
      </c>
      <c r="H528" s="33">
        <v>0</v>
      </c>
      <c r="I528" s="33">
        <v>0</v>
      </c>
      <c r="J528" s="33">
        <v>0</v>
      </c>
      <c r="K528" s="6"/>
      <c r="L528" s="6"/>
    </row>
    <row r="529" spans="1:12">
      <c r="A529" s="27"/>
      <c r="B529" s="28" t="s">
        <v>65</v>
      </c>
      <c r="C529" s="29">
        <v>902</v>
      </c>
      <c r="D529" s="30">
        <v>13</v>
      </c>
      <c r="E529" s="30"/>
      <c r="F529" s="31"/>
      <c r="G529" s="32"/>
      <c r="H529" s="33">
        <f t="shared" ref="H529:J534" si="95">H530</f>
        <v>220</v>
      </c>
      <c r="I529" s="33">
        <f t="shared" si="95"/>
        <v>220</v>
      </c>
      <c r="J529" s="33">
        <f t="shared" si="95"/>
        <v>220</v>
      </c>
      <c r="K529" s="6"/>
      <c r="L529" s="6"/>
    </row>
    <row r="530" spans="1:12">
      <c r="A530" s="27"/>
      <c r="B530" s="28" t="s">
        <v>66</v>
      </c>
      <c r="C530" s="29">
        <v>902</v>
      </c>
      <c r="D530" s="30">
        <v>13</v>
      </c>
      <c r="E530" s="30">
        <v>1</v>
      </c>
      <c r="F530" s="31"/>
      <c r="G530" s="32"/>
      <c r="H530" s="33">
        <f t="shared" si="95"/>
        <v>220</v>
      </c>
      <c r="I530" s="33">
        <f t="shared" si="95"/>
        <v>220</v>
      </c>
      <c r="J530" s="33">
        <f t="shared" si="95"/>
        <v>220</v>
      </c>
      <c r="K530" s="6"/>
      <c r="L530" s="6"/>
    </row>
    <row r="531" spans="1:12">
      <c r="A531" s="27"/>
      <c r="B531" s="28" t="s">
        <v>665</v>
      </c>
      <c r="C531" s="29">
        <v>902</v>
      </c>
      <c r="D531" s="30">
        <v>13</v>
      </c>
      <c r="E531" s="30">
        <v>1</v>
      </c>
      <c r="F531" s="31" t="s">
        <v>666</v>
      </c>
      <c r="G531" s="32"/>
      <c r="H531" s="33">
        <f t="shared" si="95"/>
        <v>220</v>
      </c>
      <c r="I531" s="33">
        <f t="shared" si="95"/>
        <v>220</v>
      </c>
      <c r="J531" s="33">
        <f t="shared" si="95"/>
        <v>220</v>
      </c>
      <c r="K531" s="6"/>
      <c r="L531" s="6"/>
    </row>
    <row r="532" spans="1:12" ht="31.5">
      <c r="A532" s="27"/>
      <c r="B532" s="63" t="s">
        <v>667</v>
      </c>
      <c r="C532" s="29">
        <v>902</v>
      </c>
      <c r="D532" s="30">
        <v>13</v>
      </c>
      <c r="E532" s="30">
        <v>1</v>
      </c>
      <c r="F532" s="31" t="s">
        <v>668</v>
      </c>
      <c r="G532" s="32"/>
      <c r="H532" s="33">
        <f>H533</f>
        <v>220</v>
      </c>
      <c r="I532" s="33">
        <f>I533</f>
        <v>220</v>
      </c>
      <c r="J532" s="33">
        <f>J533</f>
        <v>220</v>
      </c>
      <c r="K532" s="6"/>
      <c r="L532" s="6"/>
    </row>
    <row r="533" spans="1:12" ht="31.5">
      <c r="A533" s="27"/>
      <c r="B533" s="28" t="s">
        <v>675</v>
      </c>
      <c r="C533" s="29">
        <v>902</v>
      </c>
      <c r="D533" s="30">
        <v>13</v>
      </c>
      <c r="E533" s="30">
        <v>1</v>
      </c>
      <c r="F533" s="31" t="s">
        <v>676</v>
      </c>
      <c r="G533" s="32"/>
      <c r="H533" s="33">
        <f t="shared" si="95"/>
        <v>220</v>
      </c>
      <c r="I533" s="33">
        <f t="shared" si="95"/>
        <v>220</v>
      </c>
      <c r="J533" s="33">
        <f t="shared" si="95"/>
        <v>220</v>
      </c>
      <c r="K533" s="6"/>
      <c r="L533" s="6"/>
    </row>
    <row r="534" spans="1:12">
      <c r="A534" s="27"/>
      <c r="B534" s="28" t="s">
        <v>677</v>
      </c>
      <c r="C534" s="29">
        <v>902</v>
      </c>
      <c r="D534" s="30">
        <v>13</v>
      </c>
      <c r="E534" s="30">
        <v>1</v>
      </c>
      <c r="F534" s="31" t="s">
        <v>678</v>
      </c>
      <c r="G534" s="32"/>
      <c r="H534" s="33">
        <f t="shared" si="95"/>
        <v>220</v>
      </c>
      <c r="I534" s="33">
        <f t="shared" si="95"/>
        <v>220</v>
      </c>
      <c r="J534" s="33">
        <f t="shared" si="95"/>
        <v>220</v>
      </c>
      <c r="K534" s="6"/>
      <c r="L534" s="6"/>
    </row>
    <row r="535" spans="1:12" collapsed="1">
      <c r="A535" s="27"/>
      <c r="B535" s="28" t="s">
        <v>679</v>
      </c>
      <c r="C535" s="29">
        <v>902</v>
      </c>
      <c r="D535" s="30">
        <v>13</v>
      </c>
      <c r="E535" s="30">
        <v>1</v>
      </c>
      <c r="F535" s="31" t="s">
        <v>678</v>
      </c>
      <c r="G535" s="32">
        <v>700</v>
      </c>
      <c r="H535" s="33">
        <v>220</v>
      </c>
      <c r="I535" s="33">
        <v>220</v>
      </c>
      <c r="J535" s="33">
        <v>220</v>
      </c>
      <c r="K535" s="6"/>
      <c r="L535" s="6"/>
    </row>
    <row r="536" spans="1:12" ht="31.5" outlineLevel="1">
      <c r="A536" s="27"/>
      <c r="B536" s="28" t="s">
        <v>883</v>
      </c>
      <c r="C536" s="29">
        <v>902</v>
      </c>
      <c r="D536" s="30">
        <v>14</v>
      </c>
      <c r="E536" s="30"/>
      <c r="F536" s="31"/>
      <c r="G536" s="32"/>
      <c r="H536" s="33">
        <f>H537</f>
        <v>0</v>
      </c>
      <c r="I536" s="33">
        <f>I537</f>
        <v>0</v>
      </c>
      <c r="J536" s="33">
        <f>J537</f>
        <v>0</v>
      </c>
      <c r="K536" s="6"/>
      <c r="L536" s="6"/>
    </row>
    <row r="537" spans="1:12" outlineLevel="1">
      <c r="A537" s="27"/>
      <c r="B537" s="28" t="s">
        <v>70</v>
      </c>
      <c r="C537" s="29">
        <v>902</v>
      </c>
      <c r="D537" s="30">
        <v>14</v>
      </c>
      <c r="E537" s="30">
        <v>3</v>
      </c>
      <c r="F537" s="31"/>
      <c r="G537" s="32"/>
      <c r="H537" s="33">
        <f>H543+H538</f>
        <v>0</v>
      </c>
      <c r="I537" s="33">
        <f>I543+I538</f>
        <v>0</v>
      </c>
      <c r="J537" s="33">
        <f>J543+J538</f>
        <v>0</v>
      </c>
      <c r="K537" s="6"/>
      <c r="L537" s="6"/>
    </row>
    <row r="538" spans="1:12" ht="31.5" outlineLevel="1">
      <c r="A538" s="27"/>
      <c r="B538" s="28" t="s">
        <v>884</v>
      </c>
      <c r="C538" s="29">
        <v>902</v>
      </c>
      <c r="D538" s="30">
        <v>14</v>
      </c>
      <c r="E538" s="30">
        <v>3</v>
      </c>
      <c r="F538" s="31" t="s">
        <v>493</v>
      </c>
      <c r="G538" s="32"/>
      <c r="H538" s="33">
        <f>H539</f>
        <v>0</v>
      </c>
      <c r="I538" s="33">
        <f t="shared" ref="I538:J541" si="96">I539</f>
        <v>0</v>
      </c>
      <c r="J538" s="33">
        <f t="shared" si="96"/>
        <v>0</v>
      </c>
      <c r="K538" s="6"/>
      <c r="L538" s="6"/>
    </row>
    <row r="539" spans="1:12" outlineLevel="1">
      <c r="A539" s="27"/>
      <c r="B539" s="28" t="s">
        <v>508</v>
      </c>
      <c r="C539" s="29">
        <v>902</v>
      </c>
      <c r="D539" s="30">
        <v>14</v>
      </c>
      <c r="E539" s="30">
        <v>3</v>
      </c>
      <c r="F539" s="31" t="s">
        <v>509</v>
      </c>
      <c r="G539" s="32"/>
      <c r="H539" s="33">
        <f>H540</f>
        <v>0</v>
      </c>
      <c r="I539" s="33">
        <f t="shared" si="96"/>
        <v>0</v>
      </c>
      <c r="J539" s="33">
        <f t="shared" si="96"/>
        <v>0</v>
      </c>
      <c r="K539" s="6"/>
      <c r="L539" s="6"/>
    </row>
    <row r="540" spans="1:12" outlineLevel="1">
      <c r="A540" s="27"/>
      <c r="B540" s="28" t="s">
        <v>510</v>
      </c>
      <c r="C540" s="29">
        <v>902</v>
      </c>
      <c r="D540" s="30">
        <v>14</v>
      </c>
      <c r="E540" s="30">
        <v>3</v>
      </c>
      <c r="F540" s="31" t="s">
        <v>511</v>
      </c>
      <c r="G540" s="32"/>
      <c r="H540" s="33">
        <f>H541</f>
        <v>0</v>
      </c>
      <c r="I540" s="33">
        <f t="shared" si="96"/>
        <v>0</v>
      </c>
      <c r="J540" s="33">
        <f t="shared" si="96"/>
        <v>0</v>
      </c>
      <c r="K540" s="6"/>
      <c r="L540" s="6"/>
    </row>
    <row r="541" spans="1:12" ht="31.5" outlineLevel="1">
      <c r="A541" s="27"/>
      <c r="B541" s="28" t="s">
        <v>512</v>
      </c>
      <c r="C541" s="29">
        <v>902</v>
      </c>
      <c r="D541" s="30">
        <v>14</v>
      </c>
      <c r="E541" s="30">
        <v>3</v>
      </c>
      <c r="F541" s="31" t="s">
        <v>513</v>
      </c>
      <c r="G541" s="32"/>
      <c r="H541" s="33">
        <f>H542</f>
        <v>0</v>
      </c>
      <c r="I541" s="33">
        <f t="shared" si="96"/>
        <v>0</v>
      </c>
      <c r="J541" s="33">
        <f t="shared" si="96"/>
        <v>0</v>
      </c>
      <c r="K541" s="6"/>
      <c r="L541" s="6"/>
    </row>
    <row r="542" spans="1:12" outlineLevel="1">
      <c r="A542" s="27"/>
      <c r="B542" s="28" t="s">
        <v>514</v>
      </c>
      <c r="C542" s="29">
        <v>902</v>
      </c>
      <c r="D542" s="30">
        <v>14</v>
      </c>
      <c r="E542" s="30">
        <v>3</v>
      </c>
      <c r="F542" s="31" t="s">
        <v>513</v>
      </c>
      <c r="G542" s="32">
        <v>500</v>
      </c>
      <c r="H542" s="33">
        <v>0</v>
      </c>
      <c r="I542" s="33">
        <v>0</v>
      </c>
      <c r="J542" s="33">
        <v>0</v>
      </c>
      <c r="K542" s="7"/>
      <c r="L542" s="6"/>
    </row>
    <row r="543" spans="1:12" outlineLevel="1">
      <c r="A543" s="27"/>
      <c r="B543" s="28" t="s">
        <v>665</v>
      </c>
      <c r="C543" s="29">
        <v>902</v>
      </c>
      <c r="D543" s="30">
        <v>14</v>
      </c>
      <c r="E543" s="30">
        <v>3</v>
      </c>
      <c r="F543" s="31" t="s">
        <v>666</v>
      </c>
      <c r="G543" s="32"/>
      <c r="H543" s="33">
        <f>H544</f>
        <v>0</v>
      </c>
      <c r="I543" s="33">
        <f t="shared" ref="I543:J546" si="97">I544</f>
        <v>0</v>
      </c>
      <c r="J543" s="33">
        <f t="shared" si="97"/>
        <v>0</v>
      </c>
      <c r="L543" s="6"/>
    </row>
    <row r="544" spans="1:12" ht="31.5" outlineLevel="1">
      <c r="A544" s="27"/>
      <c r="B544" s="63" t="s">
        <v>667</v>
      </c>
      <c r="C544" s="29">
        <v>902</v>
      </c>
      <c r="D544" s="30">
        <v>14</v>
      </c>
      <c r="E544" s="30">
        <v>3</v>
      </c>
      <c r="F544" s="31" t="s">
        <v>668</v>
      </c>
      <c r="G544" s="32"/>
      <c r="H544" s="33">
        <f>H545</f>
        <v>0</v>
      </c>
      <c r="I544" s="33">
        <f t="shared" si="97"/>
        <v>0</v>
      </c>
      <c r="J544" s="33">
        <f t="shared" si="97"/>
        <v>0</v>
      </c>
      <c r="L544" s="6"/>
    </row>
    <row r="545" spans="1:12" ht="31.5" outlineLevel="1">
      <c r="A545" s="27"/>
      <c r="B545" s="28" t="s">
        <v>669</v>
      </c>
      <c r="C545" s="29">
        <v>902</v>
      </c>
      <c r="D545" s="30">
        <v>14</v>
      </c>
      <c r="E545" s="30">
        <v>3</v>
      </c>
      <c r="F545" s="31" t="s">
        <v>670</v>
      </c>
      <c r="G545" s="32"/>
      <c r="H545" s="33">
        <f>H546</f>
        <v>0</v>
      </c>
      <c r="I545" s="33">
        <f t="shared" si="97"/>
        <v>0</v>
      </c>
      <c r="J545" s="33">
        <f t="shared" si="97"/>
        <v>0</v>
      </c>
      <c r="L545" s="6"/>
    </row>
    <row r="546" spans="1:12" ht="31.5" outlineLevel="1">
      <c r="A546" s="27"/>
      <c r="B546" s="28" t="s">
        <v>673</v>
      </c>
      <c r="C546" s="29">
        <v>902</v>
      </c>
      <c r="D546" s="30">
        <v>14</v>
      </c>
      <c r="E546" s="30">
        <v>3</v>
      </c>
      <c r="F546" s="31" t="s">
        <v>674</v>
      </c>
      <c r="G546" s="32"/>
      <c r="H546" s="33">
        <f>H547</f>
        <v>0</v>
      </c>
      <c r="I546" s="33">
        <f t="shared" si="97"/>
        <v>0</v>
      </c>
      <c r="J546" s="33">
        <f t="shared" si="97"/>
        <v>0</v>
      </c>
      <c r="L546" s="6"/>
    </row>
    <row r="547" spans="1:12" outlineLevel="1">
      <c r="A547" s="27"/>
      <c r="B547" s="28" t="s">
        <v>514</v>
      </c>
      <c r="C547" s="29">
        <v>902</v>
      </c>
      <c r="D547" s="30">
        <v>14</v>
      </c>
      <c r="E547" s="30">
        <v>3</v>
      </c>
      <c r="F547" s="31" t="s">
        <v>674</v>
      </c>
      <c r="G547" s="32">
        <v>500</v>
      </c>
      <c r="H547" s="33">
        <v>0</v>
      </c>
      <c r="I547" s="33">
        <v>0</v>
      </c>
      <c r="J547" s="33">
        <v>0</v>
      </c>
      <c r="K547" s="44"/>
      <c r="L547" s="6"/>
    </row>
    <row r="548" spans="1:12" ht="31.5">
      <c r="A548" s="20" t="s">
        <v>885</v>
      </c>
      <c r="B548" s="35" t="s">
        <v>886</v>
      </c>
      <c r="C548" s="22">
        <v>905</v>
      </c>
      <c r="D548" s="23"/>
      <c r="E548" s="23"/>
      <c r="F548" s="24"/>
      <c r="G548" s="25"/>
      <c r="H548" s="26">
        <f>H549+H560</f>
        <v>66495.700000000012</v>
      </c>
      <c r="I548" s="26">
        <f>I549+I560</f>
        <v>56607.700000000004</v>
      </c>
      <c r="J548" s="26">
        <f>J549+J560</f>
        <v>56663.8</v>
      </c>
      <c r="L548" s="6"/>
    </row>
    <row r="549" spans="1:12">
      <c r="A549" s="27"/>
      <c r="B549" s="28" t="s">
        <v>14</v>
      </c>
      <c r="C549" s="29">
        <v>905</v>
      </c>
      <c r="D549" s="30">
        <v>1</v>
      </c>
      <c r="E549" s="30"/>
      <c r="F549" s="31"/>
      <c r="G549" s="32"/>
      <c r="H549" s="33">
        <f>H550</f>
        <v>33095.700000000004</v>
      </c>
      <c r="I549" s="33">
        <f t="shared" ref="I549:J553" si="98">I550</f>
        <v>33207.700000000004</v>
      </c>
      <c r="J549" s="33">
        <f t="shared" si="98"/>
        <v>33263.800000000003</v>
      </c>
      <c r="L549" s="6"/>
    </row>
    <row r="550" spans="1:12" ht="31.5">
      <c r="A550" s="27"/>
      <c r="B550" s="28" t="s">
        <v>19</v>
      </c>
      <c r="C550" s="29">
        <v>905</v>
      </c>
      <c r="D550" s="30">
        <v>1</v>
      </c>
      <c r="E550" s="30">
        <v>6</v>
      </c>
      <c r="F550" s="31"/>
      <c r="G550" s="32"/>
      <c r="H550" s="33">
        <f>H551</f>
        <v>33095.700000000004</v>
      </c>
      <c r="I550" s="33">
        <f t="shared" si="98"/>
        <v>33207.700000000004</v>
      </c>
      <c r="J550" s="33">
        <f t="shared" si="98"/>
        <v>33263.800000000003</v>
      </c>
      <c r="L550" s="6"/>
    </row>
    <row r="551" spans="1:12">
      <c r="A551" s="27"/>
      <c r="B551" s="28" t="s">
        <v>665</v>
      </c>
      <c r="C551" s="29">
        <v>905</v>
      </c>
      <c r="D551" s="30">
        <v>1</v>
      </c>
      <c r="E551" s="30">
        <v>6</v>
      </c>
      <c r="F551" s="31" t="s">
        <v>666</v>
      </c>
      <c r="G551" s="32"/>
      <c r="H551" s="33">
        <f>H552</f>
        <v>33095.700000000004</v>
      </c>
      <c r="I551" s="33">
        <f t="shared" si="98"/>
        <v>33207.700000000004</v>
      </c>
      <c r="J551" s="33">
        <f t="shared" si="98"/>
        <v>33263.800000000003</v>
      </c>
      <c r="L551" s="6"/>
    </row>
    <row r="552" spans="1:12" ht="31.5">
      <c r="A552" s="27"/>
      <c r="B552" s="63" t="s">
        <v>667</v>
      </c>
      <c r="C552" s="29">
        <v>905</v>
      </c>
      <c r="D552" s="30">
        <v>1</v>
      </c>
      <c r="E552" s="30">
        <v>6</v>
      </c>
      <c r="F552" s="31" t="s">
        <v>668</v>
      </c>
      <c r="G552" s="32"/>
      <c r="H552" s="33">
        <f>H553+H558</f>
        <v>33095.700000000004</v>
      </c>
      <c r="I552" s="33">
        <f t="shared" si="98"/>
        <v>33207.700000000004</v>
      </c>
      <c r="J552" s="33">
        <f t="shared" si="98"/>
        <v>33263.800000000003</v>
      </c>
      <c r="L552" s="6"/>
    </row>
    <row r="553" spans="1:12" ht="31.5">
      <c r="A553" s="27"/>
      <c r="B553" s="28" t="s">
        <v>680</v>
      </c>
      <c r="C553" s="29">
        <v>905</v>
      </c>
      <c r="D553" s="30">
        <v>1</v>
      </c>
      <c r="E553" s="30">
        <v>6</v>
      </c>
      <c r="F553" s="31" t="s">
        <v>681</v>
      </c>
      <c r="G553" s="32"/>
      <c r="H553" s="33">
        <f>H554</f>
        <v>33095.700000000004</v>
      </c>
      <c r="I553" s="33">
        <f t="shared" si="98"/>
        <v>33207.700000000004</v>
      </c>
      <c r="J553" s="33">
        <f t="shared" si="98"/>
        <v>33263.800000000003</v>
      </c>
      <c r="L553" s="6"/>
    </row>
    <row r="554" spans="1:12">
      <c r="A554" s="27"/>
      <c r="B554" s="28" t="s">
        <v>200</v>
      </c>
      <c r="C554" s="29">
        <v>905</v>
      </c>
      <c r="D554" s="30">
        <v>1</v>
      </c>
      <c r="E554" s="30">
        <v>6</v>
      </c>
      <c r="F554" s="31" t="s">
        <v>682</v>
      </c>
      <c r="G554" s="32"/>
      <c r="H554" s="33">
        <f>H555+H556+H557</f>
        <v>33095.700000000004</v>
      </c>
      <c r="I554" s="33">
        <f>I555+I556+I557</f>
        <v>33207.700000000004</v>
      </c>
      <c r="J554" s="33">
        <f>J555+J556+J557</f>
        <v>33263.800000000003</v>
      </c>
      <c r="L554" s="6"/>
    </row>
    <row r="555" spans="1:12" ht="47.25">
      <c r="A555" s="27"/>
      <c r="B555" s="28" t="s">
        <v>113</v>
      </c>
      <c r="C555" s="29">
        <v>905</v>
      </c>
      <c r="D555" s="30">
        <v>1</v>
      </c>
      <c r="E555" s="30">
        <v>6</v>
      </c>
      <c r="F555" s="31" t="s">
        <v>682</v>
      </c>
      <c r="G555" s="32">
        <v>100</v>
      </c>
      <c r="H555" s="33">
        <v>28837.9</v>
      </c>
      <c r="I555" s="33">
        <v>28837.9</v>
      </c>
      <c r="J555" s="33">
        <v>28837.9</v>
      </c>
      <c r="L555" s="6"/>
    </row>
    <row r="556" spans="1:12" ht="31.5" collapsed="1">
      <c r="A556" s="27"/>
      <c r="B556" s="28" t="s">
        <v>101</v>
      </c>
      <c r="C556" s="29">
        <v>905</v>
      </c>
      <c r="D556" s="30">
        <v>1</v>
      </c>
      <c r="E556" s="30">
        <v>6</v>
      </c>
      <c r="F556" s="31" t="s">
        <v>682</v>
      </c>
      <c r="G556" s="32">
        <v>200</v>
      </c>
      <c r="H556" s="33">
        <v>4257.8</v>
      </c>
      <c r="I556" s="33">
        <v>4369.8</v>
      </c>
      <c r="J556" s="33">
        <v>4425.8999999999996</v>
      </c>
      <c r="L556" s="6"/>
    </row>
    <row r="557" spans="1:12" outlineLevel="1">
      <c r="A557" s="27"/>
      <c r="B557" s="28" t="s">
        <v>191</v>
      </c>
      <c r="C557" s="29">
        <v>905</v>
      </c>
      <c r="D557" s="30">
        <v>1</v>
      </c>
      <c r="E557" s="30">
        <v>6</v>
      </c>
      <c r="F557" s="31" t="s">
        <v>682</v>
      </c>
      <c r="G557" s="32">
        <v>800</v>
      </c>
      <c r="H557" s="33"/>
      <c r="I557" s="33"/>
      <c r="J557" s="33"/>
      <c r="L557" s="6"/>
    </row>
    <row r="558" spans="1:12" ht="94.5" outlineLevel="1">
      <c r="A558" s="27"/>
      <c r="B558" s="28" t="s">
        <v>202</v>
      </c>
      <c r="C558" s="29">
        <v>905</v>
      </c>
      <c r="D558" s="30">
        <v>1</v>
      </c>
      <c r="E558" s="30">
        <v>6</v>
      </c>
      <c r="F558" s="31" t="s">
        <v>683</v>
      </c>
      <c r="G558" s="32"/>
      <c r="H558" s="33">
        <f>H559</f>
        <v>0</v>
      </c>
      <c r="I558" s="33">
        <f>I559</f>
        <v>0</v>
      </c>
      <c r="J558" s="33">
        <f>J559</f>
        <v>0</v>
      </c>
      <c r="L558" s="6"/>
    </row>
    <row r="559" spans="1:12" ht="47.25" outlineLevel="1">
      <c r="A559" s="27"/>
      <c r="B559" s="28" t="s">
        <v>113</v>
      </c>
      <c r="C559" s="29">
        <v>905</v>
      </c>
      <c r="D559" s="30">
        <v>1</v>
      </c>
      <c r="E559" s="30">
        <v>6</v>
      </c>
      <c r="F559" s="31" t="s">
        <v>683</v>
      </c>
      <c r="G559" s="32">
        <v>100</v>
      </c>
      <c r="H559" s="33">
        <v>0</v>
      </c>
      <c r="I559" s="33">
        <v>0</v>
      </c>
      <c r="J559" s="33">
        <v>0</v>
      </c>
      <c r="K559" s="6"/>
      <c r="L559" s="6"/>
    </row>
    <row r="560" spans="1:12" ht="31.5">
      <c r="A560" s="27"/>
      <c r="B560" s="28" t="s">
        <v>883</v>
      </c>
      <c r="C560" s="29">
        <v>905</v>
      </c>
      <c r="D560" s="30">
        <v>14</v>
      </c>
      <c r="E560" s="30"/>
      <c r="F560" s="31"/>
      <c r="G560" s="32"/>
      <c r="H560" s="33">
        <f t="shared" ref="H560:J565" si="99">H561</f>
        <v>33400</v>
      </c>
      <c r="I560" s="33">
        <f t="shared" si="99"/>
        <v>23400</v>
      </c>
      <c r="J560" s="33">
        <f t="shared" si="99"/>
        <v>23400</v>
      </c>
      <c r="K560" s="6"/>
      <c r="L560" s="6"/>
    </row>
    <row r="561" spans="1:12" ht="31.5">
      <c r="A561" s="27"/>
      <c r="B561" s="28" t="s">
        <v>69</v>
      </c>
      <c r="C561" s="29">
        <v>905</v>
      </c>
      <c r="D561" s="30">
        <v>14</v>
      </c>
      <c r="E561" s="30">
        <v>1</v>
      </c>
      <c r="F561" s="31"/>
      <c r="G561" s="32"/>
      <c r="H561" s="33">
        <f t="shared" si="99"/>
        <v>33400</v>
      </c>
      <c r="I561" s="33">
        <f t="shared" si="99"/>
        <v>23400</v>
      </c>
      <c r="J561" s="33">
        <f t="shared" si="99"/>
        <v>23400</v>
      </c>
      <c r="K561" s="6"/>
      <c r="L561" s="6"/>
    </row>
    <row r="562" spans="1:12">
      <c r="A562" s="27"/>
      <c r="B562" s="28" t="s">
        <v>665</v>
      </c>
      <c r="C562" s="29">
        <v>905</v>
      </c>
      <c r="D562" s="30">
        <v>14</v>
      </c>
      <c r="E562" s="30">
        <v>1</v>
      </c>
      <c r="F562" s="31" t="s">
        <v>666</v>
      </c>
      <c r="G562" s="32"/>
      <c r="H562" s="33">
        <f t="shared" si="99"/>
        <v>33400</v>
      </c>
      <c r="I562" s="33">
        <f t="shared" si="99"/>
        <v>23400</v>
      </c>
      <c r="J562" s="33">
        <f t="shared" si="99"/>
        <v>23400</v>
      </c>
      <c r="K562" s="6"/>
      <c r="L562" s="6"/>
    </row>
    <row r="563" spans="1:12" ht="31.5">
      <c r="A563" s="27"/>
      <c r="B563" s="63" t="s">
        <v>667</v>
      </c>
      <c r="C563" s="29">
        <v>905</v>
      </c>
      <c r="D563" s="30">
        <v>14</v>
      </c>
      <c r="E563" s="30">
        <v>1</v>
      </c>
      <c r="F563" s="31" t="s">
        <v>668</v>
      </c>
      <c r="G563" s="32"/>
      <c r="H563" s="33">
        <f t="shared" si="99"/>
        <v>33400</v>
      </c>
      <c r="I563" s="33">
        <f t="shared" si="99"/>
        <v>23400</v>
      </c>
      <c r="J563" s="33">
        <f t="shared" si="99"/>
        <v>23400</v>
      </c>
      <c r="K563" s="6"/>
      <c r="L563" s="6"/>
    </row>
    <row r="564" spans="1:12" ht="31.5">
      <c r="A564" s="27"/>
      <c r="B564" s="28" t="s">
        <v>669</v>
      </c>
      <c r="C564" s="29">
        <v>905</v>
      </c>
      <c r="D564" s="30">
        <v>14</v>
      </c>
      <c r="E564" s="30">
        <v>1</v>
      </c>
      <c r="F564" s="31" t="s">
        <v>670</v>
      </c>
      <c r="G564" s="32"/>
      <c r="H564" s="33">
        <f t="shared" si="99"/>
        <v>33400</v>
      </c>
      <c r="I564" s="33">
        <f t="shared" si="99"/>
        <v>23400</v>
      </c>
      <c r="J564" s="33">
        <f t="shared" si="99"/>
        <v>23400</v>
      </c>
      <c r="K564" s="6"/>
      <c r="L564" s="6"/>
    </row>
    <row r="565" spans="1:12">
      <c r="A565" s="27"/>
      <c r="B565" s="28" t="s">
        <v>671</v>
      </c>
      <c r="C565" s="29">
        <v>905</v>
      </c>
      <c r="D565" s="30">
        <v>14</v>
      </c>
      <c r="E565" s="30">
        <v>1</v>
      </c>
      <c r="F565" s="31" t="s">
        <v>672</v>
      </c>
      <c r="G565" s="32"/>
      <c r="H565" s="33">
        <f t="shared" si="99"/>
        <v>33400</v>
      </c>
      <c r="I565" s="33">
        <f t="shared" si="99"/>
        <v>23400</v>
      </c>
      <c r="J565" s="33">
        <f t="shared" si="99"/>
        <v>23400</v>
      </c>
      <c r="K565" s="6"/>
      <c r="L565" s="6"/>
    </row>
    <row r="566" spans="1:12">
      <c r="A566" s="34"/>
      <c r="B566" s="28" t="s">
        <v>514</v>
      </c>
      <c r="C566" s="29">
        <v>905</v>
      </c>
      <c r="D566" s="30">
        <v>14</v>
      </c>
      <c r="E566" s="30">
        <v>1</v>
      </c>
      <c r="F566" s="31" t="s">
        <v>672</v>
      </c>
      <c r="G566" s="32">
        <v>500</v>
      </c>
      <c r="H566" s="33">
        <v>33400</v>
      </c>
      <c r="I566" s="33">
        <v>23400</v>
      </c>
      <c r="J566" s="33">
        <v>23400</v>
      </c>
      <c r="K566" s="6"/>
      <c r="L566" s="6"/>
    </row>
    <row r="567" spans="1:12" ht="31.5">
      <c r="A567" s="20" t="s">
        <v>887</v>
      </c>
      <c r="B567" s="35" t="s">
        <v>888</v>
      </c>
      <c r="C567" s="22">
        <v>910</v>
      </c>
      <c r="D567" s="23"/>
      <c r="E567" s="23"/>
      <c r="F567" s="24"/>
      <c r="G567" s="25"/>
      <c r="H567" s="26">
        <f t="shared" ref="H567:J569" si="100">H568</f>
        <v>6776.3</v>
      </c>
      <c r="I567" s="26">
        <f t="shared" si="100"/>
        <v>6776.3</v>
      </c>
      <c r="J567" s="26">
        <f t="shared" si="100"/>
        <v>6776.3</v>
      </c>
      <c r="K567" s="6"/>
      <c r="L567" s="6"/>
    </row>
    <row r="568" spans="1:12">
      <c r="A568" s="27"/>
      <c r="B568" s="28" t="s">
        <v>14</v>
      </c>
      <c r="C568" s="29">
        <v>910</v>
      </c>
      <c r="D568" s="30">
        <v>1</v>
      </c>
      <c r="E568" s="30"/>
      <c r="F568" s="31"/>
      <c r="G568" s="32"/>
      <c r="H568" s="33">
        <f t="shared" si="100"/>
        <v>6776.3</v>
      </c>
      <c r="I568" s="33">
        <f t="shared" si="100"/>
        <v>6776.3</v>
      </c>
      <c r="J568" s="33">
        <f t="shared" si="100"/>
        <v>6776.3</v>
      </c>
      <c r="K568" s="6"/>
      <c r="L568" s="6"/>
    </row>
    <row r="569" spans="1:12" ht="31.5">
      <c r="A569" s="27"/>
      <c r="B569" s="28" t="s">
        <v>19</v>
      </c>
      <c r="C569" s="29">
        <v>910</v>
      </c>
      <c r="D569" s="30">
        <v>1</v>
      </c>
      <c r="E569" s="30">
        <v>6</v>
      </c>
      <c r="F569" s="31"/>
      <c r="G569" s="32"/>
      <c r="H569" s="33">
        <f t="shared" si="100"/>
        <v>6776.3</v>
      </c>
      <c r="I569" s="33">
        <f t="shared" si="100"/>
        <v>6776.3</v>
      </c>
      <c r="J569" s="33">
        <f t="shared" si="100"/>
        <v>6776.3</v>
      </c>
      <c r="K569" s="6"/>
      <c r="L569" s="6"/>
    </row>
    <row r="570" spans="1:12">
      <c r="A570" s="27"/>
      <c r="B570" s="28" t="s">
        <v>818</v>
      </c>
      <c r="C570" s="29">
        <v>910</v>
      </c>
      <c r="D570" s="30">
        <v>1</v>
      </c>
      <c r="E570" s="30">
        <v>6</v>
      </c>
      <c r="F570" s="31" t="s">
        <v>819</v>
      </c>
      <c r="G570" s="32"/>
      <c r="H570" s="33">
        <f>H571+H574</f>
        <v>6776.3</v>
      </c>
      <c r="I570" s="33">
        <f>I571+I574</f>
        <v>6776.3</v>
      </c>
      <c r="J570" s="33">
        <f>J571+J574</f>
        <v>6776.3</v>
      </c>
      <c r="K570" s="6"/>
      <c r="L570" s="6"/>
    </row>
    <row r="571" spans="1:12">
      <c r="A571" s="27"/>
      <c r="B571" s="28" t="s">
        <v>820</v>
      </c>
      <c r="C571" s="29">
        <v>910</v>
      </c>
      <c r="D571" s="30">
        <v>1</v>
      </c>
      <c r="E571" s="30">
        <v>6</v>
      </c>
      <c r="F571" s="31" t="s">
        <v>821</v>
      </c>
      <c r="G571" s="32"/>
      <c r="H571" s="33">
        <f t="shared" ref="H571:J572" si="101">H572</f>
        <v>1791.8</v>
      </c>
      <c r="I571" s="33">
        <f t="shared" si="101"/>
        <v>1791.8</v>
      </c>
      <c r="J571" s="33">
        <f t="shared" si="101"/>
        <v>1791.8</v>
      </c>
      <c r="K571" s="6"/>
      <c r="L571" s="6"/>
    </row>
    <row r="572" spans="1:12">
      <c r="A572" s="27"/>
      <c r="B572" s="28" t="s">
        <v>200</v>
      </c>
      <c r="C572" s="29">
        <v>910</v>
      </c>
      <c r="D572" s="30">
        <v>1</v>
      </c>
      <c r="E572" s="30">
        <v>6</v>
      </c>
      <c r="F572" s="31" t="s">
        <v>822</v>
      </c>
      <c r="G572" s="32"/>
      <c r="H572" s="33">
        <f t="shared" si="101"/>
        <v>1791.8</v>
      </c>
      <c r="I572" s="33">
        <f t="shared" si="101"/>
        <v>1791.8</v>
      </c>
      <c r="J572" s="33">
        <f t="shared" si="101"/>
        <v>1791.8</v>
      </c>
      <c r="K572" s="6"/>
      <c r="L572" s="6"/>
    </row>
    <row r="573" spans="1:12" ht="47.25">
      <c r="A573" s="27"/>
      <c r="B573" s="28" t="s">
        <v>113</v>
      </c>
      <c r="C573" s="29">
        <v>910</v>
      </c>
      <c r="D573" s="30">
        <v>1</v>
      </c>
      <c r="E573" s="30">
        <v>6</v>
      </c>
      <c r="F573" s="31" t="s">
        <v>822</v>
      </c>
      <c r="G573" s="32">
        <v>100</v>
      </c>
      <c r="H573" s="33">
        <v>1791.8</v>
      </c>
      <c r="I573" s="33">
        <v>1791.8</v>
      </c>
      <c r="J573" s="33">
        <v>1791.8</v>
      </c>
      <c r="K573" s="6"/>
      <c r="L573" s="6"/>
    </row>
    <row r="574" spans="1:12">
      <c r="A574" s="27"/>
      <c r="B574" s="28" t="s">
        <v>823</v>
      </c>
      <c r="C574" s="29">
        <v>910</v>
      </c>
      <c r="D574" s="30">
        <v>1</v>
      </c>
      <c r="E574" s="30">
        <v>6</v>
      </c>
      <c r="F574" s="31" t="s">
        <v>824</v>
      </c>
      <c r="G574" s="32"/>
      <c r="H574" s="33">
        <f>H575</f>
        <v>4984.5</v>
      </c>
      <c r="I574" s="33">
        <f>I575</f>
        <v>4984.5</v>
      </c>
      <c r="J574" s="33">
        <f>J575</f>
        <v>4984.5</v>
      </c>
      <c r="K574" s="6"/>
      <c r="L574" s="6"/>
    </row>
    <row r="575" spans="1:12">
      <c r="A575" s="27"/>
      <c r="B575" s="28" t="s">
        <v>200</v>
      </c>
      <c r="C575" s="29">
        <v>910</v>
      </c>
      <c r="D575" s="30">
        <v>1</v>
      </c>
      <c r="E575" s="30">
        <v>6</v>
      </c>
      <c r="F575" s="31" t="s">
        <v>825</v>
      </c>
      <c r="G575" s="32"/>
      <c r="H575" s="33">
        <f>H576+H577+H578</f>
        <v>4984.5</v>
      </c>
      <c r="I575" s="33">
        <f>I576+I577+I578</f>
        <v>4984.5</v>
      </c>
      <c r="J575" s="33">
        <f>J576+J577+J578</f>
        <v>4984.5</v>
      </c>
      <c r="K575" s="6"/>
      <c r="L575" s="6"/>
    </row>
    <row r="576" spans="1:12" ht="47.25">
      <c r="A576" s="27"/>
      <c r="B576" s="28" t="s">
        <v>113</v>
      </c>
      <c r="C576" s="29">
        <v>910</v>
      </c>
      <c r="D576" s="30">
        <v>1</v>
      </c>
      <c r="E576" s="30">
        <v>6</v>
      </c>
      <c r="F576" s="31" t="s">
        <v>825</v>
      </c>
      <c r="G576" s="32">
        <v>100</v>
      </c>
      <c r="H576" s="33">
        <v>4391.2</v>
      </c>
      <c r="I576" s="33">
        <v>4391.2</v>
      </c>
      <c r="J576" s="33">
        <v>4391.2</v>
      </c>
      <c r="K576" s="6"/>
      <c r="L576" s="6"/>
    </row>
    <row r="577" spans="1:12" ht="31.5">
      <c r="A577" s="34"/>
      <c r="B577" s="28" t="s">
        <v>101</v>
      </c>
      <c r="C577" s="29">
        <v>910</v>
      </c>
      <c r="D577" s="30">
        <v>1</v>
      </c>
      <c r="E577" s="30">
        <v>6</v>
      </c>
      <c r="F577" s="31" t="s">
        <v>825</v>
      </c>
      <c r="G577" s="32">
        <v>200</v>
      </c>
      <c r="H577" s="33">
        <v>562.79999999999995</v>
      </c>
      <c r="I577" s="33">
        <v>562.79999999999995</v>
      </c>
      <c r="J577" s="33">
        <v>562.79999999999995</v>
      </c>
      <c r="K577" s="6"/>
      <c r="L577" s="6"/>
    </row>
    <row r="578" spans="1:12">
      <c r="A578" s="34"/>
      <c r="B578" s="28" t="s">
        <v>191</v>
      </c>
      <c r="C578" s="29">
        <v>910</v>
      </c>
      <c r="D578" s="30">
        <v>1</v>
      </c>
      <c r="E578" s="30">
        <v>6</v>
      </c>
      <c r="F578" s="31" t="s">
        <v>825</v>
      </c>
      <c r="G578" s="32">
        <v>800</v>
      </c>
      <c r="H578" s="33">
        <v>30.5</v>
      </c>
      <c r="I578" s="33">
        <v>30.5</v>
      </c>
      <c r="J578" s="33">
        <v>30.5</v>
      </c>
      <c r="K578" s="6"/>
      <c r="L578" s="6"/>
    </row>
    <row r="579" spans="1:12" ht="31.5">
      <c r="A579" s="20" t="s">
        <v>889</v>
      </c>
      <c r="B579" s="35" t="s">
        <v>890</v>
      </c>
      <c r="C579" s="22">
        <v>917</v>
      </c>
      <c r="D579" s="23"/>
      <c r="E579" s="23"/>
      <c r="F579" s="24"/>
      <c r="G579" s="25"/>
      <c r="H579" s="26">
        <f t="shared" ref="H579:J580" si="102">H580</f>
        <v>18006.7</v>
      </c>
      <c r="I579" s="26">
        <f t="shared" si="102"/>
        <v>17819.400000000001</v>
      </c>
      <c r="J579" s="26">
        <f t="shared" si="102"/>
        <v>17832.7</v>
      </c>
      <c r="K579" s="6"/>
      <c r="L579" s="6"/>
    </row>
    <row r="580" spans="1:12">
      <c r="A580" s="27"/>
      <c r="B580" s="28" t="s">
        <v>30</v>
      </c>
      <c r="C580" s="29">
        <v>917</v>
      </c>
      <c r="D580" s="30">
        <v>4</v>
      </c>
      <c r="E580" s="30"/>
      <c r="F580" s="31"/>
      <c r="G580" s="32"/>
      <c r="H580" s="33">
        <f t="shared" si="102"/>
        <v>18006.7</v>
      </c>
      <c r="I580" s="33">
        <f t="shared" si="102"/>
        <v>17819.400000000001</v>
      </c>
      <c r="J580" s="33">
        <f t="shared" si="102"/>
        <v>17832.7</v>
      </c>
      <c r="K580" s="6"/>
      <c r="L580" s="6"/>
    </row>
    <row r="581" spans="1:12">
      <c r="A581" s="27"/>
      <c r="B581" s="28" t="s">
        <v>33</v>
      </c>
      <c r="C581" s="29">
        <v>917</v>
      </c>
      <c r="D581" s="30">
        <v>4</v>
      </c>
      <c r="E581" s="30">
        <v>12</v>
      </c>
      <c r="F581" s="31"/>
      <c r="G581" s="32"/>
      <c r="H581" s="33">
        <f>H582+H591</f>
        <v>18006.7</v>
      </c>
      <c r="I581" s="33">
        <f>I582+I591</f>
        <v>17819.400000000001</v>
      </c>
      <c r="J581" s="33">
        <f>J582+J591</f>
        <v>17832.7</v>
      </c>
      <c r="K581" s="6"/>
      <c r="L581" s="6"/>
    </row>
    <row r="582" spans="1:12" ht="31.5">
      <c r="A582" s="27"/>
      <c r="B582" s="28" t="s">
        <v>684</v>
      </c>
      <c r="C582" s="29">
        <v>917</v>
      </c>
      <c r="D582" s="30">
        <v>4</v>
      </c>
      <c r="E582" s="30">
        <v>12</v>
      </c>
      <c r="F582" s="31" t="s">
        <v>685</v>
      </c>
      <c r="G582" s="32"/>
      <c r="H582" s="33">
        <f>H583</f>
        <v>5000</v>
      </c>
      <c r="I582" s="33">
        <f t="shared" ref="I582:J585" si="103">I583</f>
        <v>5000</v>
      </c>
      <c r="J582" s="33">
        <f t="shared" si="103"/>
        <v>5000</v>
      </c>
      <c r="K582" s="6"/>
      <c r="L582" s="6"/>
    </row>
    <row r="583" spans="1:12" ht="47.25">
      <c r="A583" s="27"/>
      <c r="B583" s="28" t="s">
        <v>686</v>
      </c>
      <c r="C583" s="29">
        <v>917</v>
      </c>
      <c r="D583" s="30">
        <v>4</v>
      </c>
      <c r="E583" s="30">
        <v>12</v>
      </c>
      <c r="F583" s="31" t="s">
        <v>687</v>
      </c>
      <c r="G583" s="32"/>
      <c r="H583" s="33">
        <f>H584</f>
        <v>5000</v>
      </c>
      <c r="I583" s="33">
        <f t="shared" si="103"/>
        <v>5000</v>
      </c>
      <c r="J583" s="33">
        <f t="shared" si="103"/>
        <v>5000</v>
      </c>
      <c r="K583" s="6"/>
      <c r="L583" s="6"/>
    </row>
    <row r="584" spans="1:12">
      <c r="A584" s="27"/>
      <c r="B584" s="28" t="s">
        <v>688</v>
      </c>
      <c r="C584" s="29">
        <v>917</v>
      </c>
      <c r="D584" s="30">
        <v>4</v>
      </c>
      <c r="E584" s="30">
        <v>12</v>
      </c>
      <c r="F584" s="31" t="s">
        <v>689</v>
      </c>
      <c r="G584" s="32"/>
      <c r="H584" s="33">
        <f>H585+H587+H589</f>
        <v>5000</v>
      </c>
      <c r="I584" s="33">
        <f>I585+I587+I589</f>
        <v>5000</v>
      </c>
      <c r="J584" s="33">
        <f>J585+J587+J589</f>
        <v>5000</v>
      </c>
      <c r="K584" s="6"/>
      <c r="L584" s="6"/>
    </row>
    <row r="585" spans="1:12">
      <c r="A585" s="27"/>
      <c r="B585" s="28" t="s">
        <v>690</v>
      </c>
      <c r="C585" s="29">
        <v>917</v>
      </c>
      <c r="D585" s="30">
        <v>4</v>
      </c>
      <c r="E585" s="30">
        <v>12</v>
      </c>
      <c r="F585" s="31" t="s">
        <v>691</v>
      </c>
      <c r="G585" s="32"/>
      <c r="H585" s="33">
        <f>H586</f>
        <v>5000</v>
      </c>
      <c r="I585" s="33">
        <f t="shared" si="103"/>
        <v>5000</v>
      </c>
      <c r="J585" s="33">
        <f t="shared" si="103"/>
        <v>5000</v>
      </c>
      <c r="K585" s="6"/>
      <c r="L585" s="6"/>
    </row>
    <row r="586" spans="1:12" ht="31.5" collapsed="1">
      <c r="A586" s="27"/>
      <c r="B586" s="28" t="s">
        <v>101</v>
      </c>
      <c r="C586" s="29">
        <v>917</v>
      </c>
      <c r="D586" s="30">
        <v>4</v>
      </c>
      <c r="E586" s="30">
        <v>12</v>
      </c>
      <c r="F586" s="31" t="s">
        <v>691</v>
      </c>
      <c r="G586" s="32">
        <v>200</v>
      </c>
      <c r="H586" s="33">
        <v>5000</v>
      </c>
      <c r="I586" s="33">
        <v>5000</v>
      </c>
      <c r="J586" s="33">
        <v>5000</v>
      </c>
      <c r="K586" s="6"/>
      <c r="L586" s="6"/>
    </row>
    <row r="587" spans="1:12" ht="31.5" outlineLevel="1">
      <c r="A587" s="27"/>
      <c r="B587" s="28" t="s">
        <v>692</v>
      </c>
      <c r="C587" s="29">
        <v>917</v>
      </c>
      <c r="D587" s="30">
        <v>4</v>
      </c>
      <c r="E587" s="30">
        <v>12</v>
      </c>
      <c r="F587" s="31" t="s">
        <v>693</v>
      </c>
      <c r="G587" s="32"/>
      <c r="H587" s="33">
        <f>H588</f>
        <v>0</v>
      </c>
      <c r="I587" s="33">
        <f>I588</f>
        <v>0</v>
      </c>
      <c r="J587" s="33">
        <f>J588</f>
        <v>0</v>
      </c>
      <c r="K587" s="6"/>
      <c r="L587" s="6"/>
    </row>
    <row r="588" spans="1:12" ht="31.5" outlineLevel="1">
      <c r="A588" s="27"/>
      <c r="B588" s="28" t="s">
        <v>101</v>
      </c>
      <c r="C588" s="29">
        <v>917</v>
      </c>
      <c r="D588" s="30">
        <v>4</v>
      </c>
      <c r="E588" s="30">
        <v>12</v>
      </c>
      <c r="F588" s="31" t="s">
        <v>693</v>
      </c>
      <c r="G588" s="32">
        <v>200</v>
      </c>
      <c r="H588" s="33">
        <v>0</v>
      </c>
      <c r="I588" s="33">
        <v>0</v>
      </c>
      <c r="J588" s="33">
        <v>0</v>
      </c>
      <c r="K588" s="6"/>
      <c r="L588" s="6"/>
    </row>
    <row r="589" spans="1:12" ht="31.5" outlineLevel="1">
      <c r="A589" s="27"/>
      <c r="B589" s="28" t="s">
        <v>694</v>
      </c>
      <c r="C589" s="29">
        <v>917</v>
      </c>
      <c r="D589" s="30">
        <v>4</v>
      </c>
      <c r="E589" s="30">
        <v>12</v>
      </c>
      <c r="F589" s="31" t="s">
        <v>695</v>
      </c>
      <c r="G589" s="32"/>
      <c r="H589" s="33">
        <f>H590</f>
        <v>0</v>
      </c>
      <c r="I589" s="33">
        <f>I590</f>
        <v>0</v>
      </c>
      <c r="J589" s="33">
        <f>J590</f>
        <v>0</v>
      </c>
      <c r="K589" s="6"/>
      <c r="L589" s="6"/>
    </row>
    <row r="590" spans="1:12" ht="31.5" outlineLevel="1">
      <c r="A590" s="27"/>
      <c r="B590" s="28" t="s">
        <v>101</v>
      </c>
      <c r="C590" s="29">
        <v>917</v>
      </c>
      <c r="D590" s="30">
        <v>4</v>
      </c>
      <c r="E590" s="30">
        <v>12</v>
      </c>
      <c r="F590" s="31" t="s">
        <v>695</v>
      </c>
      <c r="G590" s="32">
        <v>200</v>
      </c>
      <c r="H590" s="33">
        <v>0</v>
      </c>
      <c r="I590" s="33">
        <v>0</v>
      </c>
      <c r="J590" s="33">
        <v>0</v>
      </c>
      <c r="K590" s="6"/>
      <c r="L590" s="6"/>
    </row>
    <row r="591" spans="1:12">
      <c r="A591" s="27"/>
      <c r="B591" s="28" t="s">
        <v>786</v>
      </c>
      <c r="C591" s="29">
        <v>917</v>
      </c>
      <c r="D591" s="30">
        <v>4</v>
      </c>
      <c r="E591" s="30">
        <v>12</v>
      </c>
      <c r="F591" s="31" t="s">
        <v>787</v>
      </c>
      <c r="G591" s="32"/>
      <c r="H591" s="33">
        <f t="shared" ref="H591:J592" si="104">H592</f>
        <v>13006.7</v>
      </c>
      <c r="I591" s="33">
        <f t="shared" si="104"/>
        <v>12819.4</v>
      </c>
      <c r="J591" s="33">
        <f t="shared" si="104"/>
        <v>12832.7</v>
      </c>
      <c r="K591" s="6"/>
      <c r="L591" s="6"/>
    </row>
    <row r="592" spans="1:12" ht="31.5">
      <c r="A592" s="27"/>
      <c r="B592" s="28" t="s">
        <v>791</v>
      </c>
      <c r="C592" s="29">
        <v>917</v>
      </c>
      <c r="D592" s="30">
        <v>4</v>
      </c>
      <c r="E592" s="30">
        <v>12</v>
      </c>
      <c r="F592" s="31" t="s">
        <v>792</v>
      </c>
      <c r="G592" s="32"/>
      <c r="H592" s="33">
        <f>H593+H597</f>
        <v>13006.7</v>
      </c>
      <c r="I592" s="33">
        <f t="shared" si="104"/>
        <v>12819.4</v>
      </c>
      <c r="J592" s="33">
        <f t="shared" si="104"/>
        <v>12832.7</v>
      </c>
      <c r="K592" s="6"/>
      <c r="L592" s="6"/>
    </row>
    <row r="593" spans="1:12">
      <c r="A593" s="27"/>
      <c r="B593" s="28" t="s">
        <v>200</v>
      </c>
      <c r="C593" s="29">
        <v>917</v>
      </c>
      <c r="D593" s="30">
        <v>4</v>
      </c>
      <c r="E593" s="30">
        <v>12</v>
      </c>
      <c r="F593" s="31" t="s">
        <v>793</v>
      </c>
      <c r="G593" s="32"/>
      <c r="H593" s="33">
        <f>H594+H596+H595</f>
        <v>13006.7</v>
      </c>
      <c r="I593" s="33">
        <f>I594+I596+I595</f>
        <v>12819.4</v>
      </c>
      <c r="J593" s="33">
        <f>J594+J596+J595</f>
        <v>12832.7</v>
      </c>
      <c r="K593" s="6"/>
      <c r="L593" s="6"/>
    </row>
    <row r="594" spans="1:12" ht="47.25">
      <c r="A594" s="27"/>
      <c r="B594" s="28" t="s">
        <v>113</v>
      </c>
      <c r="C594" s="29">
        <v>917</v>
      </c>
      <c r="D594" s="30">
        <v>4</v>
      </c>
      <c r="E594" s="30">
        <v>12</v>
      </c>
      <c r="F594" s="31" t="s">
        <v>793</v>
      </c>
      <c r="G594" s="32">
        <v>100</v>
      </c>
      <c r="H594" s="33">
        <v>11713.1</v>
      </c>
      <c r="I594" s="33">
        <v>11713.1</v>
      </c>
      <c r="J594" s="33">
        <v>11713.1</v>
      </c>
      <c r="K594" s="6"/>
      <c r="L594" s="6"/>
    </row>
    <row r="595" spans="1:12" ht="31.5">
      <c r="A595" s="27"/>
      <c r="B595" s="28" t="s">
        <v>101</v>
      </c>
      <c r="C595" s="29">
        <v>917</v>
      </c>
      <c r="D595" s="30">
        <v>4</v>
      </c>
      <c r="E595" s="30">
        <v>12</v>
      </c>
      <c r="F595" s="31" t="s">
        <v>793</v>
      </c>
      <c r="G595" s="32">
        <v>200</v>
      </c>
      <c r="H595" s="33">
        <v>1270.5999999999999</v>
      </c>
      <c r="I595" s="33">
        <v>1083.3</v>
      </c>
      <c r="J595" s="33">
        <v>1096.5999999999999</v>
      </c>
      <c r="K595" s="6"/>
      <c r="L595" s="6"/>
    </row>
    <row r="596" spans="1:12" collapsed="1">
      <c r="A596" s="27"/>
      <c r="B596" s="28" t="s">
        <v>191</v>
      </c>
      <c r="C596" s="29">
        <v>917</v>
      </c>
      <c r="D596" s="30">
        <v>4</v>
      </c>
      <c r="E596" s="30">
        <v>12</v>
      </c>
      <c r="F596" s="31" t="s">
        <v>793</v>
      </c>
      <c r="G596" s="32">
        <v>800</v>
      </c>
      <c r="H596" s="33">
        <v>23</v>
      </c>
      <c r="I596" s="33">
        <v>23</v>
      </c>
      <c r="J596" s="33">
        <v>23</v>
      </c>
      <c r="K596" s="6"/>
      <c r="L596" s="6"/>
    </row>
    <row r="597" spans="1:12" ht="94.5" outlineLevel="1">
      <c r="A597" s="27"/>
      <c r="B597" s="28" t="s">
        <v>202</v>
      </c>
      <c r="C597" s="29">
        <v>917</v>
      </c>
      <c r="D597" s="30">
        <v>4</v>
      </c>
      <c r="E597" s="30">
        <v>12</v>
      </c>
      <c r="F597" s="31" t="s">
        <v>794</v>
      </c>
      <c r="G597" s="32"/>
      <c r="H597" s="33">
        <f>H598</f>
        <v>0</v>
      </c>
      <c r="I597" s="33">
        <f>I598</f>
        <v>0</v>
      </c>
      <c r="J597" s="33">
        <f>J598</f>
        <v>0</v>
      </c>
      <c r="K597" s="6"/>
      <c r="L597" s="6"/>
    </row>
    <row r="598" spans="1:12" ht="47.25" outlineLevel="1">
      <c r="A598" s="27"/>
      <c r="B598" s="28" t="s">
        <v>113</v>
      </c>
      <c r="C598" s="29">
        <v>917</v>
      </c>
      <c r="D598" s="30">
        <v>4</v>
      </c>
      <c r="E598" s="30">
        <v>12</v>
      </c>
      <c r="F598" s="31" t="s">
        <v>794</v>
      </c>
      <c r="G598" s="32">
        <v>100</v>
      </c>
      <c r="H598" s="33">
        <v>0</v>
      </c>
      <c r="I598" s="33">
        <v>0</v>
      </c>
      <c r="J598" s="33">
        <v>0</v>
      </c>
      <c r="K598" s="6"/>
      <c r="L598" s="6"/>
    </row>
    <row r="599" spans="1:12" ht="31.5">
      <c r="A599" s="20" t="s">
        <v>891</v>
      </c>
      <c r="B599" s="35" t="s">
        <v>892</v>
      </c>
      <c r="C599" s="22">
        <v>921</v>
      </c>
      <c r="D599" s="23"/>
      <c r="E599" s="23"/>
      <c r="F599" s="24"/>
      <c r="G599" s="25"/>
      <c r="H599" s="26">
        <f t="shared" ref="H599:J600" si="105">H600</f>
        <v>17674.900000000001</v>
      </c>
      <c r="I599" s="26">
        <f t="shared" si="105"/>
        <v>17656.900000000001</v>
      </c>
      <c r="J599" s="26">
        <f t="shared" si="105"/>
        <v>17713.900000000001</v>
      </c>
      <c r="K599" s="6"/>
      <c r="L599" s="6"/>
    </row>
    <row r="600" spans="1:12">
      <c r="A600" s="27"/>
      <c r="B600" s="28" t="s">
        <v>14</v>
      </c>
      <c r="C600" s="29">
        <v>921</v>
      </c>
      <c r="D600" s="30">
        <v>1</v>
      </c>
      <c r="E600" s="30"/>
      <c r="F600" s="31"/>
      <c r="G600" s="32"/>
      <c r="H600" s="33">
        <f t="shared" si="105"/>
        <v>17674.900000000001</v>
      </c>
      <c r="I600" s="33">
        <f t="shared" si="105"/>
        <v>17656.900000000001</v>
      </c>
      <c r="J600" s="33">
        <f t="shared" si="105"/>
        <v>17713.900000000001</v>
      </c>
      <c r="K600" s="6"/>
      <c r="L600" s="6"/>
    </row>
    <row r="601" spans="1:12" collapsed="1">
      <c r="A601" s="27"/>
      <c r="B601" s="28" t="s">
        <v>22</v>
      </c>
      <c r="C601" s="29">
        <v>921</v>
      </c>
      <c r="D601" s="30">
        <v>1</v>
      </c>
      <c r="E601" s="30">
        <v>13</v>
      </c>
      <c r="F601" s="31"/>
      <c r="G601" s="32"/>
      <c r="H601" s="33">
        <f>H606+H602</f>
        <v>17674.900000000001</v>
      </c>
      <c r="I601" s="33">
        <f>I606+I602</f>
        <v>17656.900000000001</v>
      </c>
      <c r="J601" s="33">
        <f>J606+J602</f>
        <v>17713.900000000001</v>
      </c>
      <c r="K601" s="6"/>
      <c r="L601" s="6"/>
    </row>
    <row r="602" spans="1:12" outlineLevel="1">
      <c r="A602" s="27"/>
      <c r="B602" s="28" t="s">
        <v>763</v>
      </c>
      <c r="C602" s="29">
        <v>921</v>
      </c>
      <c r="D602" s="30">
        <v>1</v>
      </c>
      <c r="E602" s="30">
        <v>13</v>
      </c>
      <c r="F602" s="31" t="s">
        <v>730</v>
      </c>
      <c r="G602" s="32"/>
      <c r="H602" s="33">
        <f>H603</f>
        <v>0</v>
      </c>
      <c r="I602" s="33">
        <f t="shared" ref="I602:J604" si="106">I603</f>
        <v>0</v>
      </c>
      <c r="J602" s="33">
        <f t="shared" si="106"/>
        <v>0</v>
      </c>
      <c r="K602" s="6"/>
      <c r="L602" s="6"/>
    </row>
    <row r="603" spans="1:12" outlineLevel="1">
      <c r="A603" s="27"/>
      <c r="B603" s="28" t="s">
        <v>765</v>
      </c>
      <c r="C603" s="29">
        <v>921</v>
      </c>
      <c r="D603" s="30">
        <v>1</v>
      </c>
      <c r="E603" s="30">
        <v>13</v>
      </c>
      <c r="F603" s="31" t="s">
        <v>757</v>
      </c>
      <c r="G603" s="32"/>
      <c r="H603" s="33">
        <f>H604</f>
        <v>0</v>
      </c>
      <c r="I603" s="33">
        <f t="shared" si="106"/>
        <v>0</v>
      </c>
      <c r="J603" s="33">
        <f t="shared" si="106"/>
        <v>0</v>
      </c>
      <c r="K603" s="6"/>
      <c r="L603" s="6"/>
    </row>
    <row r="604" spans="1:12" outlineLevel="1">
      <c r="A604" s="27"/>
      <c r="B604" s="28" t="s">
        <v>200</v>
      </c>
      <c r="C604" s="29">
        <v>921</v>
      </c>
      <c r="D604" s="30">
        <v>1</v>
      </c>
      <c r="E604" s="30">
        <v>13</v>
      </c>
      <c r="F604" s="31" t="s">
        <v>759</v>
      </c>
      <c r="G604" s="32"/>
      <c r="H604" s="33">
        <f>H605</f>
        <v>0</v>
      </c>
      <c r="I604" s="33">
        <f t="shared" si="106"/>
        <v>0</v>
      </c>
      <c r="J604" s="33">
        <f t="shared" si="106"/>
        <v>0</v>
      </c>
      <c r="K604" s="6"/>
      <c r="L604" s="6"/>
    </row>
    <row r="605" spans="1:12" outlineLevel="1">
      <c r="A605" s="27"/>
      <c r="B605" s="28" t="s">
        <v>191</v>
      </c>
      <c r="C605" s="29">
        <v>921</v>
      </c>
      <c r="D605" s="30">
        <v>1</v>
      </c>
      <c r="E605" s="30">
        <v>13</v>
      </c>
      <c r="F605" s="31" t="s">
        <v>759</v>
      </c>
      <c r="G605" s="32">
        <v>800</v>
      </c>
      <c r="H605" s="33">
        <v>0</v>
      </c>
      <c r="I605" s="33">
        <v>0</v>
      </c>
      <c r="J605" s="33">
        <v>0</v>
      </c>
      <c r="K605" s="6"/>
      <c r="L605" s="6"/>
    </row>
    <row r="606" spans="1:12">
      <c r="A606" s="27"/>
      <c r="B606" s="28" t="s">
        <v>763</v>
      </c>
      <c r="C606" s="29">
        <v>921</v>
      </c>
      <c r="D606" s="30">
        <v>1</v>
      </c>
      <c r="E606" s="30">
        <v>13</v>
      </c>
      <c r="F606" s="31" t="s">
        <v>764</v>
      </c>
      <c r="G606" s="32"/>
      <c r="H606" s="33">
        <f>H607</f>
        <v>17674.900000000001</v>
      </c>
      <c r="I606" s="33">
        <f>I607</f>
        <v>17656.900000000001</v>
      </c>
      <c r="J606" s="33">
        <f>J607</f>
        <v>17713.900000000001</v>
      </c>
      <c r="K606" s="6"/>
      <c r="L606" s="6"/>
    </row>
    <row r="607" spans="1:12">
      <c r="A607" s="27"/>
      <c r="B607" s="28" t="s">
        <v>765</v>
      </c>
      <c r="C607" s="29">
        <v>921</v>
      </c>
      <c r="D607" s="30">
        <v>1</v>
      </c>
      <c r="E607" s="30">
        <v>13</v>
      </c>
      <c r="F607" s="31" t="s">
        <v>766</v>
      </c>
      <c r="G607" s="32"/>
      <c r="H607" s="33">
        <f>H608+H612</f>
        <v>17674.900000000001</v>
      </c>
      <c r="I607" s="33">
        <f>I608</f>
        <v>17656.900000000001</v>
      </c>
      <c r="J607" s="33">
        <f>J608</f>
        <v>17713.900000000001</v>
      </c>
    </row>
    <row r="608" spans="1:12">
      <c r="A608" s="27"/>
      <c r="B608" s="28" t="s">
        <v>200</v>
      </c>
      <c r="C608" s="29">
        <v>921</v>
      </c>
      <c r="D608" s="30">
        <v>1</v>
      </c>
      <c r="E608" s="30">
        <v>13</v>
      </c>
      <c r="F608" s="31" t="s">
        <v>767</v>
      </c>
      <c r="G608" s="32"/>
      <c r="H608" s="33">
        <f>H609+H611+H610</f>
        <v>17674.900000000001</v>
      </c>
      <c r="I608" s="33">
        <f>I609+I611+I610</f>
        <v>17656.900000000001</v>
      </c>
      <c r="J608" s="33">
        <f>J609+J611+J610</f>
        <v>17713.900000000001</v>
      </c>
    </row>
    <row r="609" spans="1:81" ht="47.25">
      <c r="A609" s="27"/>
      <c r="B609" s="28" t="s">
        <v>113</v>
      </c>
      <c r="C609" s="29">
        <v>921</v>
      </c>
      <c r="D609" s="30">
        <v>1</v>
      </c>
      <c r="E609" s="30">
        <v>13</v>
      </c>
      <c r="F609" s="31" t="s">
        <v>767</v>
      </c>
      <c r="G609" s="32">
        <v>100</v>
      </c>
      <c r="H609" s="33">
        <v>16421.900000000001</v>
      </c>
      <c r="I609" s="33">
        <v>16421.900000000001</v>
      </c>
      <c r="J609" s="33">
        <v>16421.900000000001</v>
      </c>
    </row>
    <row r="610" spans="1:81" ht="31.5" collapsed="1">
      <c r="A610" s="27"/>
      <c r="B610" s="28" t="s">
        <v>101</v>
      </c>
      <c r="C610" s="29">
        <v>921</v>
      </c>
      <c r="D610" s="30">
        <v>1</v>
      </c>
      <c r="E610" s="30">
        <v>13</v>
      </c>
      <c r="F610" s="31" t="s">
        <v>767</v>
      </c>
      <c r="G610" s="32">
        <v>200</v>
      </c>
      <c r="H610" s="33">
        <v>1253</v>
      </c>
      <c r="I610" s="33">
        <v>1235</v>
      </c>
      <c r="J610" s="33">
        <v>1292</v>
      </c>
    </row>
    <row r="611" spans="1:81" outlineLevel="1">
      <c r="A611" s="27"/>
      <c r="B611" s="28" t="s">
        <v>191</v>
      </c>
      <c r="C611" s="29">
        <v>921</v>
      </c>
      <c r="D611" s="30">
        <v>1</v>
      </c>
      <c r="E611" s="30">
        <v>13</v>
      </c>
      <c r="F611" s="31" t="s">
        <v>767</v>
      </c>
      <c r="G611" s="32">
        <v>800</v>
      </c>
      <c r="H611" s="33">
        <v>0</v>
      </c>
      <c r="I611" s="33">
        <v>0</v>
      </c>
      <c r="J611" s="33">
        <v>0</v>
      </c>
    </row>
    <row r="612" spans="1:81" s="1" customFormat="1" ht="94.5" outlineLevel="1">
      <c r="A612" s="27"/>
      <c r="B612" s="28" t="s">
        <v>202</v>
      </c>
      <c r="C612" s="29">
        <v>921</v>
      </c>
      <c r="D612" s="30">
        <v>1</v>
      </c>
      <c r="E612" s="30">
        <v>13</v>
      </c>
      <c r="F612" s="31" t="s">
        <v>773</v>
      </c>
      <c r="G612" s="32"/>
      <c r="H612" s="33">
        <f>H613</f>
        <v>0</v>
      </c>
      <c r="I612" s="33"/>
      <c r="J612" s="33"/>
      <c r="K612" s="8"/>
      <c r="L612" s="9"/>
      <c r="M612" s="6"/>
      <c r="N612" s="6"/>
      <c r="O612" s="6"/>
      <c r="P612" s="6"/>
      <c r="Q612" s="6"/>
      <c r="R612" s="6"/>
      <c r="S612" s="6"/>
      <c r="T612" s="6"/>
      <c r="U612" s="6"/>
      <c r="V612" s="6"/>
      <c r="W612" s="6"/>
      <c r="X612" s="6"/>
      <c r="Y612" s="6"/>
      <c r="Z612" s="6"/>
      <c r="AA612" s="6"/>
      <c r="AB612" s="6"/>
      <c r="AC612" s="6"/>
      <c r="AD612" s="6"/>
      <c r="AE612" s="6"/>
      <c r="AF612" s="6"/>
      <c r="AG612" s="6"/>
      <c r="AH612" s="6"/>
      <c r="AI612" s="6"/>
      <c r="AJ612" s="6"/>
      <c r="AK612" s="6"/>
      <c r="AL612" s="6"/>
      <c r="AM612" s="6"/>
      <c r="AN612" s="6"/>
      <c r="AO612" s="6"/>
      <c r="AP612" s="6"/>
      <c r="AQ612" s="6"/>
      <c r="AR612" s="6"/>
      <c r="AS612" s="6"/>
      <c r="AT612" s="6"/>
      <c r="AU612" s="6"/>
      <c r="AV612" s="6"/>
      <c r="AW612" s="6"/>
      <c r="AX612" s="6"/>
      <c r="AY612" s="6"/>
      <c r="AZ612" s="6"/>
      <c r="BA612" s="6"/>
      <c r="BB612" s="6"/>
      <c r="BC612" s="6"/>
      <c r="BD612" s="6"/>
      <c r="BE612" s="6"/>
      <c r="BF612" s="6"/>
      <c r="BG612" s="6"/>
      <c r="BH612" s="6"/>
      <c r="BI612" s="6"/>
      <c r="BJ612" s="6"/>
      <c r="BK612" s="6"/>
      <c r="BL612" s="6"/>
      <c r="BM612" s="6"/>
      <c r="BN612" s="6"/>
      <c r="BO612" s="6"/>
      <c r="BP612" s="6"/>
      <c r="BQ612" s="6"/>
      <c r="BR612" s="6"/>
      <c r="BS612" s="6"/>
      <c r="BT612" s="6"/>
      <c r="BU612" s="6"/>
      <c r="BV612" s="6"/>
      <c r="BW612" s="6"/>
      <c r="BX612" s="6"/>
      <c r="BY612" s="6"/>
      <c r="BZ612" s="6"/>
      <c r="CA612" s="6"/>
      <c r="CB612" s="6"/>
      <c r="CC612" s="6"/>
    </row>
    <row r="613" spans="1:81" s="1" customFormat="1" ht="47.25" outlineLevel="1">
      <c r="A613" s="27"/>
      <c r="B613" s="28" t="s">
        <v>113</v>
      </c>
      <c r="C613" s="29">
        <v>921</v>
      </c>
      <c r="D613" s="30">
        <v>1</v>
      </c>
      <c r="E613" s="30">
        <v>13</v>
      </c>
      <c r="F613" s="31" t="s">
        <v>773</v>
      </c>
      <c r="G613" s="32">
        <v>100</v>
      </c>
      <c r="H613" s="33">
        <v>0</v>
      </c>
      <c r="I613" s="33">
        <v>0</v>
      </c>
      <c r="J613" s="33">
        <v>0</v>
      </c>
      <c r="K613" s="8"/>
      <c r="L613" s="9"/>
      <c r="M613" s="6"/>
      <c r="N613" s="6"/>
      <c r="O613" s="6"/>
      <c r="P613" s="6"/>
      <c r="Q613" s="6"/>
      <c r="R613" s="6"/>
      <c r="S613" s="6"/>
      <c r="T613" s="6"/>
      <c r="U613" s="6"/>
      <c r="V613" s="6"/>
      <c r="W613" s="6"/>
      <c r="X613" s="6"/>
      <c r="Y613" s="6"/>
      <c r="Z613" s="6"/>
      <c r="AA613" s="6"/>
      <c r="AB613" s="6"/>
      <c r="AC613" s="6"/>
      <c r="AD613" s="6"/>
      <c r="AE613" s="6"/>
      <c r="AF613" s="6"/>
      <c r="AG613" s="6"/>
      <c r="AH613" s="6"/>
      <c r="AI613" s="6"/>
      <c r="AJ613" s="6"/>
      <c r="AK613" s="6"/>
      <c r="AL613" s="6"/>
      <c r="AM613" s="6"/>
      <c r="AN613" s="6"/>
      <c r="AO613" s="6"/>
      <c r="AP613" s="6"/>
      <c r="AQ613" s="6"/>
      <c r="AR613" s="6"/>
      <c r="AS613" s="6"/>
      <c r="AT613" s="6"/>
      <c r="AU613" s="6"/>
      <c r="AV613" s="6"/>
      <c r="AW613" s="6"/>
      <c r="AX613" s="6"/>
      <c r="AY613" s="6"/>
      <c r="AZ613" s="6"/>
      <c r="BA613" s="6"/>
      <c r="BB613" s="6"/>
      <c r="BC613" s="6"/>
      <c r="BD613" s="6"/>
      <c r="BE613" s="6"/>
      <c r="BF613" s="6"/>
      <c r="BG613" s="6"/>
      <c r="BH613" s="6"/>
      <c r="BI613" s="6"/>
      <c r="BJ613" s="6"/>
      <c r="BK613" s="6"/>
      <c r="BL613" s="6"/>
      <c r="BM613" s="6"/>
      <c r="BN613" s="6"/>
      <c r="BO613" s="6"/>
      <c r="BP613" s="6"/>
      <c r="BQ613" s="6"/>
      <c r="BR613" s="6"/>
      <c r="BS613" s="6"/>
      <c r="BT613" s="6"/>
      <c r="BU613" s="6"/>
      <c r="BV613" s="6"/>
      <c r="BW613" s="6"/>
      <c r="BX613" s="6"/>
      <c r="BY613" s="6"/>
      <c r="BZ613" s="6"/>
      <c r="CA613" s="6"/>
      <c r="CB613" s="6"/>
      <c r="CC613" s="6"/>
    </row>
    <row r="614" spans="1:81" ht="31.5">
      <c r="A614" s="20" t="s">
        <v>893</v>
      </c>
      <c r="B614" s="35" t="s">
        <v>894</v>
      </c>
      <c r="C614" s="22">
        <v>925</v>
      </c>
      <c r="D614" s="23"/>
      <c r="E614" s="23"/>
      <c r="F614" s="24"/>
      <c r="G614" s="25"/>
      <c r="H614" s="165">
        <f>H615+H855</f>
        <v>3108069.1</v>
      </c>
      <c r="I614" s="165">
        <f>I615+I855</f>
        <v>3201892.1000000006</v>
      </c>
      <c r="J614" s="165">
        <f>J615+J855</f>
        <v>3229246.3000000003</v>
      </c>
    </row>
    <row r="615" spans="1:81">
      <c r="A615" s="27"/>
      <c r="B615" s="28" t="s">
        <v>41</v>
      </c>
      <c r="C615" s="29">
        <v>925</v>
      </c>
      <c r="D615" s="30">
        <v>7</v>
      </c>
      <c r="E615" s="30"/>
      <c r="F615" s="31"/>
      <c r="G615" s="32"/>
      <c r="H615" s="164">
        <f>H616+H659+H761+H797</f>
        <v>3096131</v>
      </c>
      <c r="I615" s="164">
        <f>I616+I659+I761+I797</f>
        <v>3189954.0000000005</v>
      </c>
      <c r="J615" s="164">
        <f>J616+J659+J761+J797</f>
        <v>3217308.2</v>
      </c>
    </row>
    <row r="616" spans="1:81">
      <c r="A616" s="27"/>
      <c r="B616" s="28" t="s">
        <v>42</v>
      </c>
      <c r="C616" s="29">
        <v>925</v>
      </c>
      <c r="D616" s="30">
        <v>7</v>
      </c>
      <c r="E616" s="30">
        <v>1</v>
      </c>
      <c r="F616" s="31"/>
      <c r="G616" s="32"/>
      <c r="H616" s="33">
        <f>H617+H652+H647</f>
        <v>918893.7</v>
      </c>
      <c r="I616" s="33">
        <f t="shared" ref="I616:J616" si="107">I617+I652+I647</f>
        <v>932119.4</v>
      </c>
      <c r="J616" s="33">
        <f t="shared" si="107"/>
        <v>982668.70000000007</v>
      </c>
      <c r="L616" s="6"/>
    </row>
    <row r="617" spans="1:81">
      <c r="A617" s="27"/>
      <c r="B617" s="28" t="s">
        <v>80</v>
      </c>
      <c r="C617" s="29">
        <v>925</v>
      </c>
      <c r="D617" s="30">
        <v>7</v>
      </c>
      <c r="E617" s="30">
        <v>1</v>
      </c>
      <c r="F617" s="31" t="s">
        <v>81</v>
      </c>
      <c r="G617" s="32"/>
      <c r="H617" s="33">
        <f>H618</f>
        <v>858998.1</v>
      </c>
      <c r="I617" s="33">
        <f>I618</f>
        <v>904103.4</v>
      </c>
      <c r="J617" s="33">
        <f>J618</f>
        <v>947434.00000000012</v>
      </c>
      <c r="L617" s="6"/>
    </row>
    <row r="618" spans="1:81">
      <c r="A618" s="27"/>
      <c r="B618" s="28" t="s">
        <v>82</v>
      </c>
      <c r="C618" s="29">
        <v>925</v>
      </c>
      <c r="D618" s="30">
        <v>7</v>
      </c>
      <c r="E618" s="30">
        <v>1</v>
      </c>
      <c r="F618" s="31" t="s">
        <v>83</v>
      </c>
      <c r="G618" s="32"/>
      <c r="H618" s="33">
        <f>H619+H634+H641+H644</f>
        <v>858998.1</v>
      </c>
      <c r="I618" s="33">
        <f>I619+I634+I641+I644</f>
        <v>904103.4</v>
      </c>
      <c r="J618" s="33">
        <f>J619+J634+J641+J644</f>
        <v>947434.00000000012</v>
      </c>
      <c r="L618" s="6"/>
    </row>
    <row r="619" spans="1:81" ht="47.25">
      <c r="A619" s="27"/>
      <c r="B619" s="28" t="s">
        <v>84</v>
      </c>
      <c r="C619" s="29">
        <v>925</v>
      </c>
      <c r="D619" s="30">
        <v>7</v>
      </c>
      <c r="E619" s="30">
        <v>1</v>
      </c>
      <c r="F619" s="31" t="s">
        <v>85</v>
      </c>
      <c r="G619" s="32"/>
      <c r="H619" s="33">
        <f>H3620+H628+H626+H624+H632+H630+H622+H620</f>
        <v>15700</v>
      </c>
      <c r="I619" s="33">
        <f>I3620+I628+I626+I624+I632+I630+I622+I620</f>
        <v>0</v>
      </c>
      <c r="J619" s="33">
        <f>J3620+J628+J626+J624+J632+J630+J622+J620</f>
        <v>0</v>
      </c>
      <c r="L619" s="6"/>
    </row>
    <row r="620" spans="1:81">
      <c r="A620" s="27"/>
      <c r="B620" s="28" t="s">
        <v>86</v>
      </c>
      <c r="C620" s="29">
        <v>925</v>
      </c>
      <c r="D620" s="30">
        <v>7</v>
      </c>
      <c r="E620" s="30">
        <v>1</v>
      </c>
      <c r="F620" s="31" t="s">
        <v>87</v>
      </c>
      <c r="G620" s="32"/>
      <c r="H620" s="33">
        <f>H621</f>
        <v>5700</v>
      </c>
      <c r="I620" s="33">
        <f>I621</f>
        <v>0</v>
      </c>
      <c r="J620" s="33">
        <f>J621</f>
        <v>0</v>
      </c>
      <c r="L620" s="6"/>
    </row>
    <row r="621" spans="1:81" ht="31.5">
      <c r="A621" s="27"/>
      <c r="B621" s="28" t="s">
        <v>88</v>
      </c>
      <c r="C621" s="29">
        <v>925</v>
      </c>
      <c r="D621" s="30">
        <v>7</v>
      </c>
      <c r="E621" s="30">
        <v>1</v>
      </c>
      <c r="F621" s="31" t="s">
        <v>87</v>
      </c>
      <c r="G621" s="32">
        <v>600</v>
      </c>
      <c r="H621" s="33">
        <v>5700</v>
      </c>
      <c r="I621" s="33">
        <v>0</v>
      </c>
      <c r="J621" s="33">
        <v>0</v>
      </c>
      <c r="K621" s="44"/>
      <c r="L621" s="6"/>
    </row>
    <row r="622" spans="1:81">
      <c r="A622" s="27"/>
      <c r="B622" s="28" t="s">
        <v>89</v>
      </c>
      <c r="C622" s="29">
        <v>925</v>
      </c>
      <c r="D622" s="30">
        <v>7</v>
      </c>
      <c r="E622" s="30">
        <v>1</v>
      </c>
      <c r="F622" s="31" t="s">
        <v>90</v>
      </c>
      <c r="G622" s="32"/>
      <c r="H622" s="33">
        <f>H623</f>
        <v>10000</v>
      </c>
      <c r="I622" s="33">
        <f>I623</f>
        <v>0</v>
      </c>
      <c r="J622" s="33">
        <f>J623</f>
        <v>0</v>
      </c>
      <c r="L622" s="6"/>
    </row>
    <row r="623" spans="1:81" ht="31.5">
      <c r="A623" s="27"/>
      <c r="B623" s="28" t="s">
        <v>88</v>
      </c>
      <c r="C623" s="29">
        <v>925</v>
      </c>
      <c r="D623" s="30">
        <v>7</v>
      </c>
      <c r="E623" s="30">
        <v>1</v>
      </c>
      <c r="F623" s="31" t="s">
        <v>90</v>
      </c>
      <c r="G623" s="32">
        <v>600</v>
      </c>
      <c r="H623" s="33">
        <v>10000</v>
      </c>
      <c r="I623" s="33">
        <v>0</v>
      </c>
      <c r="J623" s="33">
        <v>0</v>
      </c>
      <c r="K623" s="44"/>
      <c r="L623" s="6"/>
    </row>
    <row r="624" spans="1:81" ht="31.5" outlineLevel="1">
      <c r="A624" s="27"/>
      <c r="B624" s="28" t="s">
        <v>91</v>
      </c>
      <c r="C624" s="29">
        <v>925</v>
      </c>
      <c r="D624" s="30">
        <v>7</v>
      </c>
      <c r="E624" s="30">
        <v>1</v>
      </c>
      <c r="F624" s="31" t="s">
        <v>92</v>
      </c>
      <c r="G624" s="32"/>
      <c r="H624" s="33">
        <f>H625</f>
        <v>0</v>
      </c>
      <c r="I624" s="33">
        <f>I625</f>
        <v>0</v>
      </c>
      <c r="J624" s="33">
        <f>J625</f>
        <v>0</v>
      </c>
      <c r="L624" s="6"/>
    </row>
    <row r="625" spans="1:13" ht="31.5" outlineLevel="1">
      <c r="A625" s="27"/>
      <c r="B625" s="28" t="s">
        <v>88</v>
      </c>
      <c r="C625" s="29">
        <v>925</v>
      </c>
      <c r="D625" s="30">
        <v>7</v>
      </c>
      <c r="E625" s="30">
        <v>1</v>
      </c>
      <c r="F625" s="31" t="s">
        <v>92</v>
      </c>
      <c r="G625" s="32">
        <v>600</v>
      </c>
      <c r="H625" s="33">
        <v>0</v>
      </c>
      <c r="I625" s="33">
        <v>0</v>
      </c>
      <c r="J625" s="33">
        <v>0</v>
      </c>
      <c r="L625" s="6"/>
    </row>
    <row r="626" spans="1:13" outlineLevel="1">
      <c r="A626" s="27"/>
      <c r="B626" s="28" t="s">
        <v>93</v>
      </c>
      <c r="C626" s="29">
        <v>925</v>
      </c>
      <c r="D626" s="30">
        <v>7</v>
      </c>
      <c r="E626" s="30">
        <v>1</v>
      </c>
      <c r="F626" s="31" t="s">
        <v>94</v>
      </c>
      <c r="G626" s="32"/>
      <c r="H626" s="33">
        <f>H627</f>
        <v>0</v>
      </c>
      <c r="I626" s="33">
        <f>I627</f>
        <v>0</v>
      </c>
      <c r="J626" s="33">
        <f>J627</f>
        <v>0</v>
      </c>
      <c r="L626" s="6"/>
    </row>
    <row r="627" spans="1:13" ht="31.5" outlineLevel="1">
      <c r="A627" s="27"/>
      <c r="B627" s="28" t="s">
        <v>88</v>
      </c>
      <c r="C627" s="29">
        <v>925</v>
      </c>
      <c r="D627" s="30">
        <v>7</v>
      </c>
      <c r="E627" s="30">
        <v>1</v>
      </c>
      <c r="F627" s="31" t="s">
        <v>94</v>
      </c>
      <c r="G627" s="32">
        <v>600</v>
      </c>
      <c r="H627" s="33">
        <v>0</v>
      </c>
      <c r="I627" s="33">
        <v>0</v>
      </c>
      <c r="J627" s="33">
        <v>0</v>
      </c>
      <c r="L627" s="6"/>
    </row>
    <row r="628" spans="1:13" ht="31.5" outlineLevel="1">
      <c r="A628" s="27"/>
      <c r="B628" s="28" t="s">
        <v>95</v>
      </c>
      <c r="C628" s="29">
        <v>925</v>
      </c>
      <c r="D628" s="30">
        <v>7</v>
      </c>
      <c r="E628" s="30">
        <v>1</v>
      </c>
      <c r="F628" s="31" t="s">
        <v>96</v>
      </c>
      <c r="G628" s="32"/>
      <c r="H628" s="33">
        <f>H629</f>
        <v>0</v>
      </c>
      <c r="I628" s="33">
        <f>I629</f>
        <v>0</v>
      </c>
      <c r="J628" s="33">
        <f>J629</f>
        <v>0</v>
      </c>
      <c r="L628" s="6"/>
    </row>
    <row r="629" spans="1:13" ht="31.5" outlineLevel="1">
      <c r="A629" s="27"/>
      <c r="B629" s="28" t="s">
        <v>88</v>
      </c>
      <c r="C629" s="29">
        <v>925</v>
      </c>
      <c r="D629" s="30">
        <v>7</v>
      </c>
      <c r="E629" s="30">
        <v>1</v>
      </c>
      <c r="F629" s="31" t="s">
        <v>96</v>
      </c>
      <c r="G629" s="32">
        <v>600</v>
      </c>
      <c r="H629" s="33">
        <v>0</v>
      </c>
      <c r="I629" s="33">
        <v>0</v>
      </c>
      <c r="J629" s="33">
        <v>0</v>
      </c>
      <c r="L629" s="6"/>
    </row>
    <row r="630" spans="1:13" ht="94.5" outlineLevel="1">
      <c r="A630" s="27"/>
      <c r="B630" s="28" t="s">
        <v>97</v>
      </c>
      <c r="C630" s="29">
        <v>925</v>
      </c>
      <c r="D630" s="30">
        <v>7</v>
      </c>
      <c r="E630" s="30">
        <v>1</v>
      </c>
      <c r="F630" s="31" t="s">
        <v>98</v>
      </c>
      <c r="G630" s="32"/>
      <c r="H630" s="33">
        <f>H631</f>
        <v>0</v>
      </c>
      <c r="I630" s="33">
        <f>I631</f>
        <v>0</v>
      </c>
      <c r="J630" s="33">
        <f>J631</f>
        <v>0</v>
      </c>
      <c r="L630" s="6"/>
    </row>
    <row r="631" spans="1:13" ht="31.5" outlineLevel="1">
      <c r="A631" s="27"/>
      <c r="B631" s="28" t="s">
        <v>88</v>
      </c>
      <c r="C631" s="29">
        <v>925</v>
      </c>
      <c r="D631" s="30">
        <v>7</v>
      </c>
      <c r="E631" s="30">
        <v>1</v>
      </c>
      <c r="F631" s="31" t="s">
        <v>98</v>
      </c>
      <c r="G631" s="32">
        <v>600</v>
      </c>
      <c r="H631" s="33"/>
      <c r="I631" s="33">
        <v>0</v>
      </c>
      <c r="J631" s="33">
        <v>0</v>
      </c>
      <c r="L631" s="6"/>
    </row>
    <row r="632" spans="1:13" ht="78.75" outlineLevel="1">
      <c r="A632" s="27"/>
      <c r="B632" s="28" t="s">
        <v>895</v>
      </c>
      <c r="C632" s="29">
        <v>925</v>
      </c>
      <c r="D632" s="30">
        <v>7</v>
      </c>
      <c r="E632" s="30">
        <v>1</v>
      </c>
      <c r="F632" s="31" t="s">
        <v>100</v>
      </c>
      <c r="G632" s="32"/>
      <c r="H632" s="33">
        <f>H633</f>
        <v>0</v>
      </c>
      <c r="I632" s="33">
        <f>I633</f>
        <v>0</v>
      </c>
      <c r="J632" s="33">
        <f>J633</f>
        <v>0</v>
      </c>
      <c r="L632" s="6"/>
    </row>
    <row r="633" spans="1:13" ht="31.5" outlineLevel="1">
      <c r="A633" s="27"/>
      <c r="B633" s="28" t="s">
        <v>88</v>
      </c>
      <c r="C633" s="29">
        <v>925</v>
      </c>
      <c r="D633" s="30">
        <v>7</v>
      </c>
      <c r="E633" s="30">
        <v>1</v>
      </c>
      <c r="F633" s="31" t="s">
        <v>100</v>
      </c>
      <c r="G633" s="32">
        <v>600</v>
      </c>
      <c r="H633" s="33">
        <v>0</v>
      </c>
      <c r="I633" s="33">
        <v>0</v>
      </c>
      <c r="J633" s="33">
        <v>0</v>
      </c>
      <c r="L633" s="6"/>
    </row>
    <row r="634" spans="1:13" ht="31.5">
      <c r="A634" s="27"/>
      <c r="B634" s="28" t="s">
        <v>102</v>
      </c>
      <c r="C634" s="29">
        <v>925</v>
      </c>
      <c r="D634" s="30">
        <v>7</v>
      </c>
      <c r="E634" s="30">
        <v>1</v>
      </c>
      <c r="F634" s="31" t="s">
        <v>103</v>
      </c>
      <c r="G634" s="32"/>
      <c r="H634" s="33">
        <f>H639+H637+H635</f>
        <v>839256</v>
      </c>
      <c r="I634" s="33">
        <f t="shared" ref="I634:J634" si="108">I639+I637+I635</f>
        <v>899899.70000000007</v>
      </c>
      <c r="J634" s="33">
        <f t="shared" si="108"/>
        <v>943062.10000000009</v>
      </c>
      <c r="L634" s="6"/>
    </row>
    <row r="635" spans="1:13" ht="31.5">
      <c r="A635" s="27"/>
      <c r="B635" s="28" t="s">
        <v>104</v>
      </c>
      <c r="C635" s="29">
        <v>925</v>
      </c>
      <c r="D635" s="30">
        <v>7</v>
      </c>
      <c r="E635" s="30">
        <v>1</v>
      </c>
      <c r="F635" s="31" t="s">
        <v>105</v>
      </c>
      <c r="G635" s="32"/>
      <c r="H635" s="33">
        <f>H636</f>
        <v>1000</v>
      </c>
      <c r="I635" s="33">
        <f>I636</f>
        <v>1000</v>
      </c>
      <c r="J635" s="33">
        <f>J636</f>
        <v>1000</v>
      </c>
      <c r="L635" s="6"/>
    </row>
    <row r="636" spans="1:13" ht="31.5">
      <c r="A636" s="27"/>
      <c r="B636" s="28" t="s">
        <v>88</v>
      </c>
      <c r="C636" s="29">
        <v>925</v>
      </c>
      <c r="D636" s="30">
        <v>7</v>
      </c>
      <c r="E636" s="30">
        <v>1</v>
      </c>
      <c r="F636" s="31" t="s">
        <v>105</v>
      </c>
      <c r="G636" s="32">
        <v>600</v>
      </c>
      <c r="H636" s="33">
        <v>1000</v>
      </c>
      <c r="I636" s="33">
        <v>1000</v>
      </c>
      <c r="J636" s="33">
        <v>1000</v>
      </c>
      <c r="K636" s="44"/>
      <c r="L636" s="6"/>
    </row>
    <row r="637" spans="1:13" ht="63">
      <c r="A637" s="27"/>
      <c r="B637" s="28" t="s">
        <v>106</v>
      </c>
      <c r="C637" s="29">
        <v>925</v>
      </c>
      <c r="D637" s="30">
        <v>7</v>
      </c>
      <c r="E637" s="30">
        <v>1</v>
      </c>
      <c r="F637" s="31" t="s">
        <v>107</v>
      </c>
      <c r="G637" s="32"/>
      <c r="H637" s="33">
        <f>H638</f>
        <v>214378.7</v>
      </c>
      <c r="I637" s="33">
        <f>I638</f>
        <v>221809.9</v>
      </c>
      <c r="J637" s="33">
        <f>J638</f>
        <v>224338.3</v>
      </c>
      <c r="L637" s="6"/>
    </row>
    <row r="638" spans="1:13" ht="31.5">
      <c r="A638" s="27"/>
      <c r="B638" s="28" t="s">
        <v>88</v>
      </c>
      <c r="C638" s="29">
        <v>925</v>
      </c>
      <c r="D638" s="30">
        <v>7</v>
      </c>
      <c r="E638" s="30">
        <v>1</v>
      </c>
      <c r="F638" s="31" t="s">
        <v>107</v>
      </c>
      <c r="G638" s="32">
        <v>600</v>
      </c>
      <c r="H638" s="33">
        <v>214378.7</v>
      </c>
      <c r="I638" s="33">
        <v>221809.9</v>
      </c>
      <c r="J638" s="33">
        <v>224338.3</v>
      </c>
      <c r="K638" s="44"/>
      <c r="L638" s="6"/>
    </row>
    <row r="639" spans="1:13" ht="63">
      <c r="A639" s="27"/>
      <c r="B639" s="28" t="s">
        <v>111</v>
      </c>
      <c r="C639" s="29">
        <v>925</v>
      </c>
      <c r="D639" s="30">
        <v>7</v>
      </c>
      <c r="E639" s="30">
        <v>1</v>
      </c>
      <c r="F639" s="31" t="s">
        <v>112</v>
      </c>
      <c r="G639" s="32"/>
      <c r="H639" s="33">
        <f>H640</f>
        <v>623877.30000000005</v>
      </c>
      <c r="I639" s="33">
        <f>I640</f>
        <v>677089.8</v>
      </c>
      <c r="J639" s="33">
        <f>J640</f>
        <v>717723.8</v>
      </c>
      <c r="L639" s="6"/>
    </row>
    <row r="640" spans="1:13" ht="31.5">
      <c r="A640" s="27"/>
      <c r="B640" s="28" t="s">
        <v>88</v>
      </c>
      <c r="C640" s="29">
        <v>925</v>
      </c>
      <c r="D640" s="30">
        <v>7</v>
      </c>
      <c r="E640" s="30">
        <v>1</v>
      </c>
      <c r="F640" s="31" t="s">
        <v>112</v>
      </c>
      <c r="G640" s="32">
        <v>600</v>
      </c>
      <c r="H640" s="33">
        <v>623877.30000000005</v>
      </c>
      <c r="I640" s="33">
        <v>677089.8</v>
      </c>
      <c r="J640" s="33">
        <v>717723.8</v>
      </c>
      <c r="K640" s="44"/>
      <c r="L640" s="7"/>
      <c r="M640" s="7"/>
    </row>
    <row r="641" spans="1:12" ht="47.25">
      <c r="A641" s="27"/>
      <c r="B641" s="28" t="s">
        <v>114</v>
      </c>
      <c r="C641" s="29">
        <v>925</v>
      </c>
      <c r="D641" s="30">
        <v>7</v>
      </c>
      <c r="E641" s="30">
        <v>1</v>
      </c>
      <c r="F641" s="31" t="s">
        <v>115</v>
      </c>
      <c r="G641" s="32"/>
      <c r="H641" s="33">
        <f t="shared" ref="H641:J642" si="109">H642</f>
        <v>4042.1</v>
      </c>
      <c r="I641" s="33">
        <f t="shared" si="109"/>
        <v>4203.7</v>
      </c>
      <c r="J641" s="33">
        <f t="shared" si="109"/>
        <v>4371.8999999999996</v>
      </c>
      <c r="L641" s="6"/>
    </row>
    <row r="642" spans="1:12" ht="94.5">
      <c r="A642" s="27"/>
      <c r="B642" s="28" t="s">
        <v>116</v>
      </c>
      <c r="C642" s="29">
        <v>925</v>
      </c>
      <c r="D642" s="30">
        <v>7</v>
      </c>
      <c r="E642" s="30">
        <v>1</v>
      </c>
      <c r="F642" s="31" t="s">
        <v>117</v>
      </c>
      <c r="G642" s="32"/>
      <c r="H642" s="33">
        <f t="shared" si="109"/>
        <v>4042.1</v>
      </c>
      <c r="I642" s="33">
        <f t="shared" si="109"/>
        <v>4203.7</v>
      </c>
      <c r="J642" s="33">
        <f t="shared" si="109"/>
        <v>4371.8999999999996</v>
      </c>
      <c r="L642" s="6"/>
    </row>
    <row r="643" spans="1:12" ht="31.5">
      <c r="A643" s="27"/>
      <c r="B643" s="28" t="s">
        <v>88</v>
      </c>
      <c r="C643" s="29">
        <v>925</v>
      </c>
      <c r="D643" s="30">
        <v>7</v>
      </c>
      <c r="E643" s="30">
        <v>1</v>
      </c>
      <c r="F643" s="31" t="s">
        <v>117</v>
      </c>
      <c r="G643" s="32">
        <v>600</v>
      </c>
      <c r="H643" s="33">
        <v>4042.1</v>
      </c>
      <c r="I643" s="33">
        <v>4203.7</v>
      </c>
      <c r="J643" s="33">
        <v>4371.8999999999996</v>
      </c>
      <c r="L643" s="6"/>
    </row>
    <row r="644" spans="1:12" outlineLevel="1">
      <c r="A644" s="27"/>
      <c r="B644" s="28" t="s">
        <v>118</v>
      </c>
      <c r="C644" s="29">
        <v>925</v>
      </c>
      <c r="D644" s="30">
        <v>7</v>
      </c>
      <c r="E644" s="30">
        <v>1</v>
      </c>
      <c r="F644" s="31" t="s">
        <v>119</v>
      </c>
      <c r="G644" s="32"/>
      <c r="H644" s="33">
        <f t="shared" ref="H644:J645" si="110">H645</f>
        <v>0</v>
      </c>
      <c r="I644" s="33">
        <f t="shared" si="110"/>
        <v>0</v>
      </c>
      <c r="J644" s="33">
        <f t="shared" si="110"/>
        <v>0</v>
      </c>
      <c r="L644" s="6"/>
    </row>
    <row r="645" spans="1:12" ht="63" outlineLevel="1">
      <c r="A645" s="27"/>
      <c r="B645" s="28" t="s">
        <v>120</v>
      </c>
      <c r="C645" s="29">
        <v>925</v>
      </c>
      <c r="D645" s="30">
        <v>7</v>
      </c>
      <c r="E645" s="30">
        <v>1</v>
      </c>
      <c r="F645" s="31" t="s">
        <v>121</v>
      </c>
      <c r="G645" s="32"/>
      <c r="H645" s="33">
        <f t="shared" si="110"/>
        <v>0</v>
      </c>
      <c r="I645" s="33">
        <f t="shared" si="110"/>
        <v>0</v>
      </c>
      <c r="J645" s="33">
        <f t="shared" si="110"/>
        <v>0</v>
      </c>
      <c r="L645" s="6"/>
    </row>
    <row r="646" spans="1:12" ht="31.5" outlineLevel="1">
      <c r="A646" s="27"/>
      <c r="B646" s="28" t="s">
        <v>88</v>
      </c>
      <c r="C646" s="29">
        <v>925</v>
      </c>
      <c r="D646" s="30">
        <v>7</v>
      </c>
      <c r="E646" s="30">
        <v>1</v>
      </c>
      <c r="F646" s="31" t="s">
        <v>121</v>
      </c>
      <c r="G646" s="32">
        <v>600</v>
      </c>
      <c r="H646" s="33"/>
      <c r="I646" s="33">
        <v>0</v>
      </c>
      <c r="J646" s="33">
        <v>0</v>
      </c>
      <c r="L646" s="6"/>
    </row>
    <row r="647" spans="1:12" outlineLevel="1">
      <c r="A647" s="27"/>
      <c r="B647" s="28" t="s">
        <v>245</v>
      </c>
      <c r="C647" s="29">
        <v>925</v>
      </c>
      <c r="D647" s="30">
        <v>7</v>
      </c>
      <c r="E647" s="30">
        <v>1</v>
      </c>
      <c r="F647" s="31" t="s">
        <v>246</v>
      </c>
      <c r="G647" s="32"/>
      <c r="H647" s="33">
        <f>H648</f>
        <v>0</v>
      </c>
      <c r="I647" s="33">
        <f t="shared" ref="I647:J650" si="111">I648</f>
        <v>0</v>
      </c>
      <c r="J647" s="33">
        <f t="shared" si="111"/>
        <v>0</v>
      </c>
      <c r="L647" s="6"/>
    </row>
    <row r="648" spans="1:12" outlineLevel="1">
      <c r="A648" s="27"/>
      <c r="B648" s="28" t="s">
        <v>247</v>
      </c>
      <c r="C648" s="29">
        <v>925</v>
      </c>
      <c r="D648" s="30">
        <v>7</v>
      </c>
      <c r="E648" s="30">
        <v>1</v>
      </c>
      <c r="F648" s="31" t="s">
        <v>248</v>
      </c>
      <c r="G648" s="32"/>
      <c r="H648" s="33">
        <f>H649</f>
        <v>0</v>
      </c>
      <c r="I648" s="33">
        <f t="shared" si="111"/>
        <v>0</v>
      </c>
      <c r="J648" s="33">
        <f t="shared" si="111"/>
        <v>0</v>
      </c>
      <c r="L648" s="6"/>
    </row>
    <row r="649" spans="1:12" ht="47.25" outlineLevel="1">
      <c r="A649" s="27"/>
      <c r="B649" s="28" t="s">
        <v>249</v>
      </c>
      <c r="C649" s="29">
        <v>925</v>
      </c>
      <c r="D649" s="30">
        <v>7</v>
      </c>
      <c r="E649" s="30">
        <v>1</v>
      </c>
      <c r="F649" s="31" t="s">
        <v>250</v>
      </c>
      <c r="G649" s="32"/>
      <c r="H649" s="33">
        <f>H650</f>
        <v>0</v>
      </c>
      <c r="I649" s="33">
        <f>I650</f>
        <v>0</v>
      </c>
      <c r="J649" s="33">
        <f>J650</f>
        <v>0</v>
      </c>
      <c r="L649" s="6"/>
    </row>
    <row r="650" spans="1:12" outlineLevel="1">
      <c r="A650" s="27"/>
      <c r="B650" s="28" t="s">
        <v>89</v>
      </c>
      <c r="C650" s="29">
        <v>925</v>
      </c>
      <c r="D650" s="30">
        <v>7</v>
      </c>
      <c r="E650" s="30">
        <v>1</v>
      </c>
      <c r="F650" s="31" t="s">
        <v>251</v>
      </c>
      <c r="G650" s="32"/>
      <c r="H650" s="33">
        <f>H651</f>
        <v>0</v>
      </c>
      <c r="I650" s="33">
        <f t="shared" si="111"/>
        <v>0</v>
      </c>
      <c r="J650" s="33">
        <f t="shared" si="111"/>
        <v>0</v>
      </c>
      <c r="L650" s="6"/>
    </row>
    <row r="651" spans="1:12" ht="31.5" outlineLevel="1">
      <c r="A651" s="27"/>
      <c r="B651" s="28" t="s">
        <v>88</v>
      </c>
      <c r="C651" s="29">
        <v>925</v>
      </c>
      <c r="D651" s="30">
        <v>7</v>
      </c>
      <c r="E651" s="30">
        <v>1</v>
      </c>
      <c r="F651" s="31" t="s">
        <v>251</v>
      </c>
      <c r="G651" s="32">
        <v>600</v>
      </c>
      <c r="H651" s="33">
        <v>0</v>
      </c>
      <c r="I651" s="33">
        <v>0</v>
      </c>
      <c r="J651" s="33">
        <v>0</v>
      </c>
      <c r="L651" s="6"/>
    </row>
    <row r="652" spans="1:12" ht="47.25">
      <c r="A652" s="45"/>
      <c r="B652" s="28" t="s">
        <v>939</v>
      </c>
      <c r="C652" s="29">
        <v>925</v>
      </c>
      <c r="D652" s="30">
        <v>7</v>
      </c>
      <c r="E652" s="30">
        <v>1</v>
      </c>
      <c r="F652" s="31" t="s">
        <v>305</v>
      </c>
      <c r="G652" s="32"/>
      <c r="H652" s="33">
        <f t="shared" ref="H652:J653" si="112">H653</f>
        <v>59895.6</v>
      </c>
      <c r="I652" s="33">
        <f t="shared" si="112"/>
        <v>28016</v>
      </c>
      <c r="J652" s="33">
        <f t="shared" si="112"/>
        <v>35234.699999999997</v>
      </c>
      <c r="L652" s="6"/>
    </row>
    <row r="653" spans="1:12" ht="47.25">
      <c r="A653" s="45"/>
      <c r="B653" s="28" t="s">
        <v>940</v>
      </c>
      <c r="C653" s="29">
        <v>925</v>
      </c>
      <c r="D653" s="30">
        <v>7</v>
      </c>
      <c r="E653" s="30">
        <v>1</v>
      </c>
      <c r="F653" s="31" t="s">
        <v>306</v>
      </c>
      <c r="G653" s="32"/>
      <c r="H653" s="33">
        <f t="shared" si="112"/>
        <v>59895.6</v>
      </c>
      <c r="I653" s="33">
        <f t="shared" si="112"/>
        <v>28016</v>
      </c>
      <c r="J653" s="33">
        <f t="shared" si="112"/>
        <v>35234.699999999997</v>
      </c>
      <c r="L653" s="6"/>
    </row>
    <row r="654" spans="1:12" ht="63" collapsed="1">
      <c r="A654" s="45"/>
      <c r="B654" s="28" t="s">
        <v>307</v>
      </c>
      <c r="C654" s="29">
        <v>925</v>
      </c>
      <c r="D654" s="30">
        <v>7</v>
      </c>
      <c r="E654" s="30">
        <v>1</v>
      </c>
      <c r="F654" s="31" t="s">
        <v>308</v>
      </c>
      <c r="G654" s="32"/>
      <c r="H654" s="33">
        <f>H657+H655</f>
        <v>59895.6</v>
      </c>
      <c r="I654" s="33">
        <f>I657+I655</f>
        <v>28016</v>
      </c>
      <c r="J654" s="33">
        <f>J657+J655</f>
        <v>35234.699999999997</v>
      </c>
      <c r="L654" s="6"/>
    </row>
    <row r="655" spans="1:12" outlineLevel="1">
      <c r="A655" s="45"/>
      <c r="B655" s="28" t="s">
        <v>896</v>
      </c>
      <c r="C655" s="29">
        <v>925</v>
      </c>
      <c r="D655" s="30">
        <v>7</v>
      </c>
      <c r="E655" s="30">
        <v>1</v>
      </c>
      <c r="F655" s="31" t="s">
        <v>310</v>
      </c>
      <c r="G655" s="32"/>
      <c r="H655" s="33">
        <f>H656</f>
        <v>0</v>
      </c>
      <c r="I655" s="33">
        <f>I656</f>
        <v>0</v>
      </c>
      <c r="J655" s="33">
        <f>J656</f>
        <v>0</v>
      </c>
      <c r="L655" s="6"/>
    </row>
    <row r="656" spans="1:12" ht="31.5" outlineLevel="1">
      <c r="A656" s="45"/>
      <c r="B656" s="28" t="s">
        <v>88</v>
      </c>
      <c r="C656" s="29">
        <v>925</v>
      </c>
      <c r="D656" s="30">
        <v>7</v>
      </c>
      <c r="E656" s="30">
        <v>1</v>
      </c>
      <c r="F656" s="31" t="s">
        <v>310</v>
      </c>
      <c r="G656" s="32">
        <v>600</v>
      </c>
      <c r="H656" s="33">
        <v>0</v>
      </c>
      <c r="I656" s="33">
        <v>0</v>
      </c>
      <c r="J656" s="33">
        <v>0</v>
      </c>
      <c r="L656" s="6"/>
    </row>
    <row r="657" spans="1:12">
      <c r="A657" s="45"/>
      <c r="B657" s="37" t="s">
        <v>311</v>
      </c>
      <c r="C657" s="29">
        <v>925</v>
      </c>
      <c r="D657" s="30">
        <v>7</v>
      </c>
      <c r="E657" s="30">
        <v>1</v>
      </c>
      <c r="F657" s="31" t="s">
        <v>312</v>
      </c>
      <c r="G657" s="32"/>
      <c r="H657" s="33">
        <f>H658</f>
        <v>59895.6</v>
      </c>
      <c r="I657" s="33">
        <f>I658</f>
        <v>28016</v>
      </c>
      <c r="J657" s="33">
        <f>J658</f>
        <v>35234.699999999997</v>
      </c>
      <c r="L657" s="6"/>
    </row>
    <row r="658" spans="1:12" ht="31.5">
      <c r="A658" s="45"/>
      <c r="B658" s="28" t="s">
        <v>88</v>
      </c>
      <c r="C658" s="29">
        <v>925</v>
      </c>
      <c r="D658" s="30">
        <v>7</v>
      </c>
      <c r="E658" s="30">
        <v>1</v>
      </c>
      <c r="F658" s="31" t="s">
        <v>312</v>
      </c>
      <c r="G658" s="32">
        <v>600</v>
      </c>
      <c r="H658" s="33">
        <v>59895.6</v>
      </c>
      <c r="I658" s="33">
        <v>28016</v>
      </c>
      <c r="J658" s="33">
        <v>35234.699999999997</v>
      </c>
      <c r="L658" s="6"/>
    </row>
    <row r="659" spans="1:12">
      <c r="A659" s="45"/>
      <c r="B659" s="28" t="s">
        <v>43</v>
      </c>
      <c r="C659" s="29">
        <v>925</v>
      </c>
      <c r="D659" s="30">
        <v>7</v>
      </c>
      <c r="E659" s="30">
        <v>2</v>
      </c>
      <c r="F659" s="31"/>
      <c r="G659" s="32"/>
      <c r="H659" s="164">
        <f>H660+H735+H742+H730+H725+H754</f>
        <v>1872362.2</v>
      </c>
      <c r="I659" s="164">
        <f t="shared" ref="I659:J659" si="113">I660+I735+I742+I730+I725+I754</f>
        <v>1890046.8000000003</v>
      </c>
      <c r="J659" s="164">
        <f t="shared" si="113"/>
        <v>1939444.5</v>
      </c>
      <c r="K659" s="6"/>
      <c r="L659" s="6"/>
    </row>
    <row r="660" spans="1:12">
      <c r="A660" s="27"/>
      <c r="B660" s="28" t="s">
        <v>80</v>
      </c>
      <c r="C660" s="29">
        <v>925</v>
      </c>
      <c r="D660" s="30">
        <v>7</v>
      </c>
      <c r="E660" s="30">
        <v>2</v>
      </c>
      <c r="F660" s="31" t="s">
        <v>81</v>
      </c>
      <c r="G660" s="32"/>
      <c r="H660" s="164">
        <f>H661</f>
        <v>1804787.3</v>
      </c>
      <c r="I660" s="164">
        <f>I661</f>
        <v>1865425.8000000003</v>
      </c>
      <c r="J660" s="164">
        <f>J661</f>
        <v>1904110.7</v>
      </c>
      <c r="K660" s="6"/>
      <c r="L660" s="6"/>
    </row>
    <row r="661" spans="1:12">
      <c r="A661" s="27"/>
      <c r="B661" s="28" t="s">
        <v>122</v>
      </c>
      <c r="C661" s="29">
        <v>925</v>
      </c>
      <c r="D661" s="30">
        <v>7</v>
      </c>
      <c r="E661" s="30">
        <v>2</v>
      </c>
      <c r="F661" s="31" t="s">
        <v>123</v>
      </c>
      <c r="G661" s="32"/>
      <c r="H661" s="164">
        <f>H662+H693+H714+H717+H720</f>
        <v>1804787.3</v>
      </c>
      <c r="I661" s="164">
        <f>I662+I693+I714+I717+I720</f>
        <v>1865425.8000000003</v>
      </c>
      <c r="J661" s="164">
        <f>J662+J693+J714+J717+J720</f>
        <v>1904110.7</v>
      </c>
      <c r="K661" s="6"/>
      <c r="L661" s="6"/>
    </row>
    <row r="662" spans="1:12" ht="47.25">
      <c r="A662" s="27"/>
      <c r="B662" s="28" t="s">
        <v>124</v>
      </c>
      <c r="C662" s="29">
        <v>925</v>
      </c>
      <c r="D662" s="30">
        <v>7</v>
      </c>
      <c r="E662" s="30">
        <v>2</v>
      </c>
      <c r="F662" s="31" t="s">
        <v>125</v>
      </c>
      <c r="G662" s="32"/>
      <c r="H662" s="64">
        <f>H671+H667+H673+H687+H691+H685+H689+H679+H669+H677+H675+H681+H683+H663+H665</f>
        <v>85544.6</v>
      </c>
      <c r="I662" s="64">
        <f>I671+I667+I673+I687+I691+I685+I689+I679+I669+I677+I675+I681+I683+I663+I665</f>
        <v>63996.6</v>
      </c>
      <c r="J662" s="64">
        <f>J671+J667+J673+J687+J691+J685+J689+J679+J669+J677+J675+J681+J683+J663+J665</f>
        <v>64886.5</v>
      </c>
      <c r="K662" s="6"/>
      <c r="L662" s="6"/>
    </row>
    <row r="663" spans="1:12">
      <c r="A663" s="27"/>
      <c r="B663" s="28" t="s">
        <v>86</v>
      </c>
      <c r="C663" s="29">
        <v>925</v>
      </c>
      <c r="D663" s="30">
        <v>7</v>
      </c>
      <c r="E663" s="30">
        <v>2</v>
      </c>
      <c r="F663" s="53" t="s">
        <v>126</v>
      </c>
      <c r="G663" s="32"/>
      <c r="H663" s="33">
        <f>H664</f>
        <v>15000</v>
      </c>
      <c r="I663" s="33">
        <f>I664</f>
        <v>0</v>
      </c>
      <c r="J663" s="33">
        <f>J664</f>
        <v>0</v>
      </c>
      <c r="L663" s="6"/>
    </row>
    <row r="664" spans="1:12" ht="31.5">
      <c r="A664" s="27"/>
      <c r="B664" s="28" t="s">
        <v>88</v>
      </c>
      <c r="C664" s="29">
        <v>925</v>
      </c>
      <c r="D664" s="30">
        <v>7</v>
      </c>
      <c r="E664" s="30">
        <v>2</v>
      </c>
      <c r="F664" s="53" t="s">
        <v>126</v>
      </c>
      <c r="G664" s="32">
        <v>600</v>
      </c>
      <c r="H664" s="33">
        <v>15000</v>
      </c>
      <c r="I664" s="33">
        <v>0</v>
      </c>
      <c r="J664" s="33">
        <v>0</v>
      </c>
      <c r="K664" s="44"/>
      <c r="L664" s="6"/>
    </row>
    <row r="665" spans="1:12">
      <c r="A665" s="27"/>
      <c r="B665" s="28" t="s">
        <v>89</v>
      </c>
      <c r="C665" s="29">
        <v>925</v>
      </c>
      <c r="D665" s="30">
        <v>7</v>
      </c>
      <c r="E665" s="30">
        <v>2</v>
      </c>
      <c r="F665" s="53" t="s">
        <v>127</v>
      </c>
      <c r="G665" s="32"/>
      <c r="H665" s="33">
        <f>H666</f>
        <v>13520</v>
      </c>
      <c r="I665" s="33">
        <f>I666</f>
        <v>0</v>
      </c>
      <c r="J665" s="33">
        <f>J666</f>
        <v>0</v>
      </c>
      <c r="L665" s="6"/>
    </row>
    <row r="666" spans="1:12" ht="31.5">
      <c r="A666" s="27"/>
      <c r="B666" s="28" t="s">
        <v>88</v>
      </c>
      <c r="C666" s="29">
        <v>925</v>
      </c>
      <c r="D666" s="30">
        <v>7</v>
      </c>
      <c r="E666" s="30">
        <v>2</v>
      </c>
      <c r="F666" s="53" t="s">
        <v>127</v>
      </c>
      <c r="G666" s="32">
        <v>600</v>
      </c>
      <c r="H666" s="33">
        <v>13520</v>
      </c>
      <c r="I666" s="33">
        <v>0</v>
      </c>
      <c r="J666" s="33">
        <v>0</v>
      </c>
      <c r="K666" s="44"/>
      <c r="L666" s="6"/>
    </row>
    <row r="667" spans="1:12" ht="31.5" outlineLevel="1">
      <c r="A667" s="45"/>
      <c r="B667" s="28" t="s">
        <v>128</v>
      </c>
      <c r="C667" s="29">
        <v>925</v>
      </c>
      <c r="D667" s="30">
        <v>7</v>
      </c>
      <c r="E667" s="30">
        <v>2</v>
      </c>
      <c r="F667" s="31" t="s">
        <v>129</v>
      </c>
      <c r="G667" s="32"/>
      <c r="H667" s="33">
        <f>H668</f>
        <v>0</v>
      </c>
      <c r="I667" s="33">
        <f>I668</f>
        <v>0</v>
      </c>
      <c r="J667" s="33">
        <f>J668</f>
        <v>0</v>
      </c>
      <c r="K667" s="6"/>
      <c r="L667" s="6"/>
    </row>
    <row r="668" spans="1:12" ht="31.5" outlineLevel="1">
      <c r="A668" s="45"/>
      <c r="B668" s="28" t="s">
        <v>130</v>
      </c>
      <c r="C668" s="29">
        <v>925</v>
      </c>
      <c r="D668" s="30">
        <v>7</v>
      </c>
      <c r="E668" s="30">
        <v>2</v>
      </c>
      <c r="F668" s="31" t="s">
        <v>129</v>
      </c>
      <c r="G668" s="32">
        <v>400</v>
      </c>
      <c r="H668" s="33">
        <v>0</v>
      </c>
      <c r="I668" s="33">
        <v>0</v>
      </c>
      <c r="J668" s="33">
        <v>0</v>
      </c>
      <c r="K668" s="6"/>
      <c r="L668" s="6"/>
    </row>
    <row r="669" spans="1:12" outlineLevel="1">
      <c r="A669" s="45"/>
      <c r="B669" s="28" t="s">
        <v>93</v>
      </c>
      <c r="C669" s="29">
        <v>925</v>
      </c>
      <c r="D669" s="30">
        <v>7</v>
      </c>
      <c r="E669" s="30">
        <v>2</v>
      </c>
      <c r="F669" s="31" t="s">
        <v>131</v>
      </c>
      <c r="G669" s="32"/>
      <c r="H669" s="33">
        <f>H670</f>
        <v>0</v>
      </c>
      <c r="I669" s="33">
        <f>I670</f>
        <v>0</v>
      </c>
      <c r="J669" s="33">
        <f>J670</f>
        <v>0</v>
      </c>
      <c r="K669" s="6"/>
      <c r="L669" s="6"/>
    </row>
    <row r="670" spans="1:12" ht="31.5" outlineLevel="1">
      <c r="A670" s="45"/>
      <c r="B670" s="28" t="s">
        <v>88</v>
      </c>
      <c r="C670" s="29">
        <v>925</v>
      </c>
      <c r="D670" s="30">
        <v>7</v>
      </c>
      <c r="E670" s="30">
        <v>2</v>
      </c>
      <c r="F670" s="31" t="s">
        <v>131</v>
      </c>
      <c r="G670" s="32">
        <v>600</v>
      </c>
      <c r="H670" s="33">
        <v>0</v>
      </c>
      <c r="I670" s="33">
        <v>0</v>
      </c>
      <c r="J670" s="33">
        <v>0</v>
      </c>
      <c r="K670" s="6"/>
      <c r="L670" s="6"/>
    </row>
    <row r="671" spans="1:12" ht="126">
      <c r="A671" s="45"/>
      <c r="B671" s="28" t="s">
        <v>132</v>
      </c>
      <c r="C671" s="29">
        <v>925</v>
      </c>
      <c r="D671" s="30">
        <v>7</v>
      </c>
      <c r="E671" s="30">
        <v>2</v>
      </c>
      <c r="F671" s="31" t="s">
        <v>133</v>
      </c>
      <c r="G671" s="32"/>
      <c r="H671" s="33">
        <f>H672</f>
        <v>7312.1</v>
      </c>
      <c r="I671" s="33">
        <f>I672</f>
        <v>5605.9</v>
      </c>
      <c r="J671" s="33">
        <f>J672</f>
        <v>5615.5</v>
      </c>
      <c r="K671" s="6"/>
      <c r="L671" s="6"/>
    </row>
    <row r="672" spans="1:12" ht="31.5">
      <c r="A672" s="45"/>
      <c r="B672" s="28" t="s">
        <v>88</v>
      </c>
      <c r="C672" s="29">
        <v>925</v>
      </c>
      <c r="D672" s="30">
        <v>7</v>
      </c>
      <c r="E672" s="30">
        <v>2</v>
      </c>
      <c r="F672" s="31" t="s">
        <v>133</v>
      </c>
      <c r="G672" s="32">
        <v>600</v>
      </c>
      <c r="H672" s="33">
        <v>7312.1</v>
      </c>
      <c r="I672" s="33">
        <v>5605.9</v>
      </c>
      <c r="J672" s="33">
        <v>5615.5</v>
      </c>
      <c r="L672" s="6"/>
    </row>
    <row r="673" spans="1:12" ht="31.5" outlineLevel="1">
      <c r="A673" s="45"/>
      <c r="B673" s="28" t="s">
        <v>95</v>
      </c>
      <c r="C673" s="29">
        <v>925</v>
      </c>
      <c r="D673" s="30">
        <v>7</v>
      </c>
      <c r="E673" s="30">
        <v>2</v>
      </c>
      <c r="F673" s="31" t="s">
        <v>134</v>
      </c>
      <c r="G673" s="32"/>
      <c r="H673" s="33">
        <f>H674</f>
        <v>0</v>
      </c>
      <c r="I673" s="33">
        <f>I674</f>
        <v>0</v>
      </c>
      <c r="J673" s="33">
        <f>J674</f>
        <v>0</v>
      </c>
      <c r="L673" s="6"/>
    </row>
    <row r="674" spans="1:12" ht="31.5" outlineLevel="1">
      <c r="A674" s="45"/>
      <c r="B674" s="28" t="s">
        <v>88</v>
      </c>
      <c r="C674" s="29">
        <v>925</v>
      </c>
      <c r="D674" s="30">
        <v>7</v>
      </c>
      <c r="E674" s="30">
        <v>2</v>
      </c>
      <c r="F674" s="31" t="s">
        <v>134</v>
      </c>
      <c r="G674" s="32">
        <v>600</v>
      </c>
      <c r="H674" s="33">
        <v>0</v>
      </c>
      <c r="I674" s="33">
        <v>0</v>
      </c>
      <c r="J674" s="33">
        <v>0</v>
      </c>
      <c r="L674" s="6"/>
    </row>
    <row r="675" spans="1:12" ht="94.5">
      <c r="A675" s="45"/>
      <c r="B675" s="28" t="s">
        <v>135</v>
      </c>
      <c r="C675" s="29">
        <v>925</v>
      </c>
      <c r="D675" s="30">
        <v>7</v>
      </c>
      <c r="E675" s="30">
        <v>2</v>
      </c>
      <c r="F675" s="31" t="s">
        <v>136</v>
      </c>
      <c r="G675" s="32"/>
      <c r="H675" s="33">
        <f>H676</f>
        <v>49712.5</v>
      </c>
      <c r="I675" s="33">
        <f>I676</f>
        <v>58390.7</v>
      </c>
      <c r="J675" s="33">
        <f>J676</f>
        <v>59271</v>
      </c>
      <c r="L675" s="6"/>
    </row>
    <row r="676" spans="1:12" ht="31.5">
      <c r="A676" s="45"/>
      <c r="B676" s="28" t="s">
        <v>88</v>
      </c>
      <c r="C676" s="29">
        <v>925</v>
      </c>
      <c r="D676" s="30">
        <v>7</v>
      </c>
      <c r="E676" s="30">
        <v>2</v>
      </c>
      <c r="F676" s="31" t="s">
        <v>136</v>
      </c>
      <c r="G676" s="32">
        <v>600</v>
      </c>
      <c r="H676" s="33">
        <v>49712.5</v>
      </c>
      <c r="I676" s="33">
        <v>58390.7</v>
      </c>
      <c r="J676" s="33">
        <v>59271</v>
      </c>
      <c r="K676" s="44"/>
    </row>
    <row r="677" spans="1:12" ht="31.5" outlineLevel="1">
      <c r="A677" s="45"/>
      <c r="B677" s="28" t="s">
        <v>137</v>
      </c>
      <c r="C677" s="29">
        <v>925</v>
      </c>
      <c r="D677" s="30">
        <v>7</v>
      </c>
      <c r="E677" s="30">
        <v>2</v>
      </c>
      <c r="F677" s="31" t="s">
        <v>138</v>
      </c>
      <c r="G677" s="32"/>
      <c r="H677" s="33">
        <f>H678</f>
        <v>0</v>
      </c>
      <c r="I677" s="33">
        <f>I678</f>
        <v>0</v>
      </c>
      <c r="J677" s="33">
        <f>J678</f>
        <v>0</v>
      </c>
    </row>
    <row r="678" spans="1:12" ht="31.5" outlineLevel="1">
      <c r="A678" s="45"/>
      <c r="B678" s="28" t="s">
        <v>88</v>
      </c>
      <c r="C678" s="29">
        <v>925</v>
      </c>
      <c r="D678" s="30">
        <v>7</v>
      </c>
      <c r="E678" s="30">
        <v>2</v>
      </c>
      <c r="F678" s="31" t="s">
        <v>138</v>
      </c>
      <c r="G678" s="32">
        <v>600</v>
      </c>
      <c r="H678" s="33">
        <v>0</v>
      </c>
      <c r="I678" s="33">
        <v>0</v>
      </c>
      <c r="J678" s="33">
        <v>0</v>
      </c>
    </row>
    <row r="679" spans="1:12" ht="94.5" outlineLevel="1">
      <c r="A679" s="45"/>
      <c r="B679" s="28" t="s">
        <v>139</v>
      </c>
      <c r="C679" s="29">
        <v>925</v>
      </c>
      <c r="D679" s="30">
        <v>7</v>
      </c>
      <c r="E679" s="30">
        <v>2</v>
      </c>
      <c r="F679" s="31" t="s">
        <v>140</v>
      </c>
      <c r="G679" s="32"/>
      <c r="H679" s="33">
        <f>H680</f>
        <v>0</v>
      </c>
      <c r="I679" s="33">
        <f>I680</f>
        <v>0</v>
      </c>
      <c r="J679" s="33">
        <f>J680</f>
        <v>0</v>
      </c>
    </row>
    <row r="680" spans="1:12" ht="31.5" outlineLevel="1">
      <c r="A680" s="45"/>
      <c r="B680" s="28" t="s">
        <v>88</v>
      </c>
      <c r="C680" s="29">
        <v>925</v>
      </c>
      <c r="D680" s="30">
        <v>7</v>
      </c>
      <c r="E680" s="30">
        <v>2</v>
      </c>
      <c r="F680" s="31" t="s">
        <v>140</v>
      </c>
      <c r="G680" s="32">
        <v>600</v>
      </c>
      <c r="H680" s="33">
        <v>0</v>
      </c>
      <c r="I680" s="33">
        <v>0</v>
      </c>
      <c r="J680" s="33">
        <v>0</v>
      </c>
    </row>
    <row r="681" spans="1:12" ht="78.75" outlineLevel="1">
      <c r="A681" s="45"/>
      <c r="B681" s="28" t="s">
        <v>141</v>
      </c>
      <c r="C681" s="29">
        <v>925</v>
      </c>
      <c r="D681" s="30">
        <v>7</v>
      </c>
      <c r="E681" s="30">
        <v>2</v>
      </c>
      <c r="F681" s="31" t="s">
        <v>142</v>
      </c>
      <c r="G681" s="32"/>
      <c r="H681" s="33">
        <f>H682</f>
        <v>0</v>
      </c>
      <c r="I681" s="33">
        <f>I682</f>
        <v>0</v>
      </c>
      <c r="J681" s="33">
        <f>J682</f>
        <v>0</v>
      </c>
    </row>
    <row r="682" spans="1:12" ht="31.5" outlineLevel="1">
      <c r="A682" s="45"/>
      <c r="B682" s="28" t="s">
        <v>88</v>
      </c>
      <c r="C682" s="29">
        <v>925</v>
      </c>
      <c r="D682" s="30">
        <v>7</v>
      </c>
      <c r="E682" s="30">
        <v>2</v>
      </c>
      <c r="F682" s="31" t="s">
        <v>142</v>
      </c>
      <c r="G682" s="32">
        <v>600</v>
      </c>
      <c r="H682" s="33"/>
      <c r="I682" s="33">
        <v>0</v>
      </c>
      <c r="J682" s="33">
        <v>0</v>
      </c>
    </row>
    <row r="683" spans="1:12" ht="94.5" outlineLevel="1">
      <c r="A683" s="45"/>
      <c r="B683" s="65" t="s">
        <v>143</v>
      </c>
      <c r="C683" s="29">
        <v>925</v>
      </c>
      <c r="D683" s="30">
        <v>7</v>
      </c>
      <c r="E683" s="30">
        <v>2</v>
      </c>
      <c r="F683" s="31" t="s">
        <v>144</v>
      </c>
      <c r="G683" s="32"/>
      <c r="H683" s="33">
        <f>H684</f>
        <v>0</v>
      </c>
      <c r="I683" s="33">
        <f>I684</f>
        <v>0</v>
      </c>
      <c r="J683" s="33">
        <f>J684</f>
        <v>0</v>
      </c>
    </row>
    <row r="684" spans="1:12" ht="31.5" outlineLevel="1">
      <c r="A684" s="45"/>
      <c r="B684" s="28" t="s">
        <v>88</v>
      </c>
      <c r="C684" s="29">
        <v>925</v>
      </c>
      <c r="D684" s="30">
        <v>7</v>
      </c>
      <c r="E684" s="30">
        <v>2</v>
      </c>
      <c r="F684" s="31" t="s">
        <v>144</v>
      </c>
      <c r="G684" s="32">
        <v>600</v>
      </c>
      <c r="H684" s="33"/>
      <c r="I684" s="33">
        <f>20100-20100</f>
        <v>0</v>
      </c>
      <c r="J684" s="33">
        <v>0</v>
      </c>
    </row>
    <row r="685" spans="1:12" ht="78.75" outlineLevel="1">
      <c r="A685" s="45"/>
      <c r="B685" s="28" t="s">
        <v>145</v>
      </c>
      <c r="C685" s="29">
        <v>925</v>
      </c>
      <c r="D685" s="30">
        <v>7</v>
      </c>
      <c r="E685" s="30">
        <v>2</v>
      </c>
      <c r="F685" s="31" t="s">
        <v>146</v>
      </c>
      <c r="G685" s="32"/>
      <c r="H685" s="33">
        <f>H686</f>
        <v>0</v>
      </c>
      <c r="I685" s="33">
        <f>I686</f>
        <v>0</v>
      </c>
      <c r="J685" s="33">
        <f>J686</f>
        <v>0</v>
      </c>
    </row>
    <row r="686" spans="1:12" ht="31.5" outlineLevel="1">
      <c r="A686" s="45"/>
      <c r="B686" s="28" t="s">
        <v>88</v>
      </c>
      <c r="C686" s="29">
        <v>925</v>
      </c>
      <c r="D686" s="30">
        <v>7</v>
      </c>
      <c r="E686" s="30">
        <v>2</v>
      </c>
      <c r="F686" s="31" t="s">
        <v>146</v>
      </c>
      <c r="G686" s="32">
        <v>600</v>
      </c>
      <c r="H686" s="33">
        <v>0</v>
      </c>
      <c r="I686" s="33">
        <v>0</v>
      </c>
      <c r="J686" s="33">
        <v>0</v>
      </c>
    </row>
    <row r="687" spans="1:12" ht="78.75" outlineLevel="1">
      <c r="A687" s="45"/>
      <c r="B687" s="28" t="s">
        <v>145</v>
      </c>
      <c r="C687" s="29">
        <v>925</v>
      </c>
      <c r="D687" s="30">
        <v>7</v>
      </c>
      <c r="E687" s="30">
        <v>2</v>
      </c>
      <c r="F687" s="31" t="s">
        <v>147</v>
      </c>
      <c r="G687" s="32"/>
      <c r="H687" s="33">
        <f>H688</f>
        <v>0</v>
      </c>
      <c r="I687" s="33">
        <f>I688</f>
        <v>0</v>
      </c>
      <c r="J687" s="33">
        <f>J688</f>
        <v>0</v>
      </c>
    </row>
    <row r="688" spans="1:12" ht="31.5" outlineLevel="1">
      <c r="A688" s="45"/>
      <c r="B688" s="28" t="s">
        <v>88</v>
      </c>
      <c r="C688" s="29">
        <v>925</v>
      </c>
      <c r="D688" s="30">
        <v>7</v>
      </c>
      <c r="E688" s="30">
        <v>2</v>
      </c>
      <c r="F688" s="31" t="s">
        <v>147</v>
      </c>
      <c r="G688" s="32">
        <v>600</v>
      </c>
      <c r="H688" s="33">
        <v>0</v>
      </c>
      <c r="I688" s="33">
        <v>0</v>
      </c>
      <c r="J688" s="33">
        <v>0</v>
      </c>
    </row>
    <row r="689" spans="1:81" ht="94.5" outlineLevel="1">
      <c r="A689" s="45"/>
      <c r="B689" s="28" t="s">
        <v>135</v>
      </c>
      <c r="C689" s="29">
        <v>925</v>
      </c>
      <c r="D689" s="30">
        <v>7</v>
      </c>
      <c r="E689" s="30">
        <v>2</v>
      </c>
      <c r="F689" s="31" t="s">
        <v>148</v>
      </c>
      <c r="G689" s="32"/>
      <c r="H689" s="33">
        <f>H690</f>
        <v>0</v>
      </c>
      <c r="I689" s="33">
        <f>I690</f>
        <v>0</v>
      </c>
      <c r="J689" s="33">
        <f>J690</f>
        <v>0</v>
      </c>
    </row>
    <row r="690" spans="1:81" ht="31.5" outlineLevel="1">
      <c r="A690" s="45"/>
      <c r="B690" s="28" t="s">
        <v>88</v>
      </c>
      <c r="C690" s="29">
        <v>925</v>
      </c>
      <c r="D690" s="30">
        <v>7</v>
      </c>
      <c r="E690" s="30">
        <v>2</v>
      </c>
      <c r="F690" s="31" t="s">
        <v>148</v>
      </c>
      <c r="G690" s="32">
        <v>600</v>
      </c>
      <c r="H690" s="33"/>
      <c r="I690" s="33">
        <v>0</v>
      </c>
      <c r="J690" s="33">
        <v>0</v>
      </c>
    </row>
    <row r="691" spans="1:81" ht="94.5" outlineLevel="1">
      <c r="A691" s="45"/>
      <c r="B691" s="28" t="s">
        <v>97</v>
      </c>
      <c r="C691" s="29">
        <v>925</v>
      </c>
      <c r="D691" s="30">
        <v>7</v>
      </c>
      <c r="E691" s="30">
        <v>2</v>
      </c>
      <c r="F691" s="31" t="s">
        <v>149</v>
      </c>
      <c r="G691" s="32"/>
      <c r="H691" s="33">
        <f>H692</f>
        <v>0</v>
      </c>
      <c r="I691" s="33">
        <f>I692</f>
        <v>0</v>
      </c>
      <c r="J691" s="33">
        <f>J692</f>
        <v>0</v>
      </c>
    </row>
    <row r="692" spans="1:81" ht="31.5" outlineLevel="1">
      <c r="A692" s="45"/>
      <c r="B692" s="28" t="s">
        <v>88</v>
      </c>
      <c r="C692" s="29">
        <v>925</v>
      </c>
      <c r="D692" s="30">
        <v>7</v>
      </c>
      <c r="E692" s="30">
        <v>2</v>
      </c>
      <c r="F692" s="31" t="s">
        <v>149</v>
      </c>
      <c r="G692" s="32">
        <v>600</v>
      </c>
      <c r="H692" s="33">
        <f>52000-52000</f>
        <v>0</v>
      </c>
      <c r="I692" s="33">
        <v>0</v>
      </c>
      <c r="J692" s="33">
        <v>0</v>
      </c>
    </row>
    <row r="693" spans="1:81" ht="31.5">
      <c r="A693" s="45"/>
      <c r="B693" s="28" t="s">
        <v>150</v>
      </c>
      <c r="C693" s="29">
        <v>925</v>
      </c>
      <c r="D693" s="30">
        <v>7</v>
      </c>
      <c r="E693" s="30">
        <v>2</v>
      </c>
      <c r="F693" s="31" t="s">
        <v>151</v>
      </c>
      <c r="G693" s="32"/>
      <c r="H693" s="163">
        <f>H704+H700+H708+H712+H706+H694+H710+H702+H698+H696</f>
        <v>1682483.2</v>
      </c>
      <c r="I693" s="163">
        <f t="shared" ref="I693:J693" si="114">I704+I700+I708+I712+I706+I694+I710+I702+I698+I696</f>
        <v>1762843.7000000002</v>
      </c>
      <c r="J693" s="163">
        <f t="shared" si="114"/>
        <v>1798835.2</v>
      </c>
    </row>
    <row r="694" spans="1:81" s="1" customFormat="1" ht="31.5">
      <c r="A694" s="45"/>
      <c r="B694" s="28" t="s">
        <v>152</v>
      </c>
      <c r="C694" s="29">
        <v>925</v>
      </c>
      <c r="D694" s="30">
        <v>7</v>
      </c>
      <c r="E694" s="30">
        <v>2</v>
      </c>
      <c r="F694" s="31" t="s">
        <v>153</v>
      </c>
      <c r="G694" s="32"/>
      <c r="H694" s="33">
        <f>H695</f>
        <v>800</v>
      </c>
      <c r="I694" s="33">
        <f>I695</f>
        <v>800</v>
      </c>
      <c r="J694" s="33">
        <f>J695</f>
        <v>800</v>
      </c>
      <c r="K694" s="8"/>
      <c r="L694" s="9"/>
      <c r="M694" s="6"/>
      <c r="N694" s="6"/>
      <c r="O694" s="6"/>
      <c r="P694" s="6"/>
      <c r="Q694" s="6"/>
      <c r="R694" s="6"/>
      <c r="S694" s="6"/>
      <c r="T694" s="6"/>
      <c r="U694" s="6"/>
      <c r="V694" s="6"/>
      <c r="W694" s="6"/>
      <c r="X694" s="6"/>
      <c r="Y694" s="6"/>
      <c r="Z694" s="6"/>
      <c r="AA694" s="6"/>
      <c r="AB694" s="6"/>
      <c r="AC694" s="6"/>
      <c r="AD694" s="6"/>
      <c r="AE694" s="6"/>
      <c r="AF694" s="6"/>
      <c r="AG694" s="6"/>
      <c r="AH694" s="6"/>
      <c r="AI694" s="6"/>
      <c r="AJ694" s="6"/>
      <c r="AK694" s="6"/>
      <c r="AL694" s="6"/>
      <c r="AM694" s="6"/>
      <c r="AN694" s="6"/>
      <c r="AO694" s="6"/>
      <c r="AP694" s="6"/>
      <c r="AQ694" s="6"/>
      <c r="AR694" s="6"/>
      <c r="AS694" s="6"/>
      <c r="AT694" s="6"/>
      <c r="AU694" s="6"/>
      <c r="AV694" s="6"/>
      <c r="AW694" s="6"/>
      <c r="AX694" s="6"/>
      <c r="AY694" s="6"/>
      <c r="AZ694" s="6"/>
      <c r="BA694" s="6"/>
      <c r="BB694" s="6"/>
      <c r="BC694" s="6"/>
      <c r="BD694" s="6"/>
      <c r="BE694" s="6"/>
      <c r="BF694" s="6"/>
      <c r="BG694" s="6"/>
      <c r="BH694" s="6"/>
      <c r="BI694" s="6"/>
      <c r="BJ694" s="6"/>
      <c r="BK694" s="6"/>
      <c r="BL694" s="6"/>
      <c r="BM694" s="6"/>
      <c r="BN694" s="6"/>
      <c r="BO694" s="6"/>
      <c r="BP694" s="6"/>
      <c r="BQ694" s="6"/>
      <c r="BR694" s="6"/>
      <c r="BS694" s="6"/>
      <c r="BT694" s="6"/>
      <c r="BU694" s="6"/>
      <c r="BV694" s="6"/>
      <c r="BW694" s="6"/>
      <c r="BX694" s="6"/>
      <c r="BY694" s="6"/>
      <c r="BZ694" s="6"/>
      <c r="CA694" s="6"/>
      <c r="CB694" s="6"/>
      <c r="CC694" s="6"/>
    </row>
    <row r="695" spans="1:81" s="1" customFormat="1" ht="31.5">
      <c r="A695" s="45"/>
      <c r="B695" s="28" t="s">
        <v>88</v>
      </c>
      <c r="C695" s="29">
        <v>925</v>
      </c>
      <c r="D695" s="30">
        <v>7</v>
      </c>
      <c r="E695" s="30">
        <v>2</v>
      </c>
      <c r="F695" s="31" t="s">
        <v>153</v>
      </c>
      <c r="G695" s="32">
        <v>600</v>
      </c>
      <c r="H695" s="33">
        <v>800</v>
      </c>
      <c r="I695" s="33">
        <v>800</v>
      </c>
      <c r="J695" s="33">
        <v>800</v>
      </c>
      <c r="K695" s="8"/>
      <c r="L695" s="9"/>
      <c r="M695" s="6"/>
      <c r="N695" s="6"/>
      <c r="O695" s="6"/>
      <c r="P695" s="6"/>
      <c r="Q695" s="6"/>
      <c r="R695" s="6"/>
      <c r="S695" s="6"/>
      <c r="T695" s="6"/>
      <c r="U695" s="6"/>
      <c r="V695" s="6"/>
      <c r="W695" s="6"/>
      <c r="X695" s="6"/>
      <c r="Y695" s="6"/>
      <c r="Z695" s="6"/>
      <c r="AA695" s="6"/>
      <c r="AB695" s="6"/>
      <c r="AC695" s="6"/>
      <c r="AD695" s="6"/>
      <c r="AE695" s="6"/>
      <c r="AF695" s="6"/>
      <c r="AG695" s="6"/>
      <c r="AH695" s="6"/>
      <c r="AI695" s="6"/>
      <c r="AJ695" s="6"/>
      <c r="AK695" s="6"/>
      <c r="AL695" s="6"/>
      <c r="AM695" s="6"/>
      <c r="AN695" s="6"/>
      <c r="AO695" s="6"/>
      <c r="AP695" s="6"/>
      <c r="AQ695" s="6"/>
      <c r="AR695" s="6"/>
      <c r="AS695" s="6"/>
      <c r="AT695" s="6"/>
      <c r="AU695" s="6"/>
      <c r="AV695" s="6"/>
      <c r="AW695" s="6"/>
      <c r="AX695" s="6"/>
      <c r="AY695" s="6"/>
      <c r="AZ695" s="6"/>
      <c r="BA695" s="6"/>
      <c r="BB695" s="6"/>
      <c r="BC695" s="6"/>
      <c r="BD695" s="6"/>
      <c r="BE695" s="6"/>
      <c r="BF695" s="6"/>
      <c r="BG695" s="6"/>
      <c r="BH695" s="6"/>
      <c r="BI695" s="6"/>
      <c r="BJ695" s="6"/>
      <c r="BK695" s="6"/>
      <c r="BL695" s="6"/>
      <c r="BM695" s="6"/>
      <c r="BN695" s="6"/>
      <c r="BO695" s="6"/>
      <c r="BP695" s="6"/>
      <c r="BQ695" s="6"/>
      <c r="BR695" s="6"/>
      <c r="BS695" s="6"/>
      <c r="BT695" s="6"/>
      <c r="BU695" s="6"/>
      <c r="BV695" s="6"/>
      <c r="BW695" s="6"/>
      <c r="BX695" s="6"/>
      <c r="BY695" s="6"/>
      <c r="BZ695" s="6"/>
      <c r="CA695" s="6"/>
      <c r="CB695" s="6"/>
      <c r="CC695" s="6"/>
    </row>
    <row r="696" spans="1:81" s="1" customFormat="1" ht="31.5">
      <c r="A696" s="45"/>
      <c r="B696" s="28" t="s">
        <v>154</v>
      </c>
      <c r="C696" s="29">
        <v>925</v>
      </c>
      <c r="D696" s="30">
        <v>7</v>
      </c>
      <c r="E696" s="30">
        <v>2</v>
      </c>
      <c r="F696" s="53" t="s">
        <v>155</v>
      </c>
      <c r="G696" s="32"/>
      <c r="H696" s="33">
        <f>H697</f>
        <v>540</v>
      </c>
      <c r="I696" s="33">
        <f>I697</f>
        <v>540</v>
      </c>
      <c r="J696" s="33">
        <f>J697</f>
        <v>540</v>
      </c>
      <c r="K696" s="8"/>
      <c r="L696" s="9"/>
      <c r="M696" s="6"/>
      <c r="N696" s="6"/>
      <c r="O696" s="6"/>
      <c r="P696" s="6"/>
      <c r="Q696" s="6"/>
      <c r="R696" s="6"/>
      <c r="S696" s="6"/>
      <c r="T696" s="6"/>
      <c r="U696" s="6"/>
      <c r="V696" s="6"/>
      <c r="W696" s="6"/>
      <c r="X696" s="6"/>
      <c r="Y696" s="6"/>
      <c r="Z696" s="6"/>
      <c r="AA696" s="6"/>
      <c r="AB696" s="6"/>
      <c r="AC696" s="6"/>
      <c r="AD696" s="6"/>
      <c r="AE696" s="6"/>
      <c r="AF696" s="6"/>
      <c r="AG696" s="6"/>
      <c r="AH696" s="6"/>
      <c r="AI696" s="6"/>
      <c r="AJ696" s="6"/>
      <c r="AK696" s="6"/>
      <c r="AL696" s="6"/>
      <c r="AM696" s="6"/>
      <c r="AN696" s="6"/>
      <c r="AO696" s="6"/>
      <c r="AP696" s="6"/>
      <c r="AQ696" s="6"/>
      <c r="AR696" s="6"/>
      <c r="AS696" s="6"/>
      <c r="AT696" s="6"/>
      <c r="AU696" s="6"/>
      <c r="AV696" s="6"/>
      <c r="AW696" s="6"/>
      <c r="AX696" s="6"/>
      <c r="AY696" s="6"/>
      <c r="AZ696" s="6"/>
      <c r="BA696" s="6"/>
      <c r="BB696" s="6"/>
      <c r="BC696" s="6"/>
      <c r="BD696" s="6"/>
      <c r="BE696" s="6"/>
      <c r="BF696" s="6"/>
      <c r="BG696" s="6"/>
      <c r="BH696" s="6"/>
      <c r="BI696" s="6"/>
      <c r="BJ696" s="6"/>
      <c r="BK696" s="6"/>
      <c r="BL696" s="6"/>
      <c r="BM696" s="6"/>
      <c r="BN696" s="6"/>
      <c r="BO696" s="6"/>
      <c r="BP696" s="6"/>
      <c r="BQ696" s="6"/>
      <c r="BR696" s="6"/>
      <c r="BS696" s="6"/>
      <c r="BT696" s="6"/>
      <c r="BU696" s="6"/>
      <c r="BV696" s="6"/>
      <c r="BW696" s="6"/>
      <c r="BX696" s="6"/>
      <c r="BY696" s="6"/>
      <c r="BZ696" s="6"/>
      <c r="CA696" s="6"/>
      <c r="CB696" s="6"/>
      <c r="CC696" s="6"/>
    </row>
    <row r="697" spans="1:81" s="1" customFormat="1" ht="31.5">
      <c r="A697" s="45"/>
      <c r="B697" s="28" t="s">
        <v>88</v>
      </c>
      <c r="C697" s="29">
        <v>925</v>
      </c>
      <c r="D697" s="30">
        <v>7</v>
      </c>
      <c r="E697" s="30">
        <v>2</v>
      </c>
      <c r="F697" s="53" t="s">
        <v>155</v>
      </c>
      <c r="G697" s="32">
        <v>600</v>
      </c>
      <c r="H697" s="33">
        <v>540</v>
      </c>
      <c r="I697" s="33">
        <v>540</v>
      </c>
      <c r="J697" s="33">
        <v>540</v>
      </c>
      <c r="K697" s="8"/>
      <c r="L697" s="9"/>
      <c r="M697" s="6"/>
      <c r="N697" s="6"/>
      <c r="O697" s="6"/>
      <c r="P697" s="6"/>
      <c r="Q697" s="6"/>
      <c r="R697" s="6"/>
      <c r="S697" s="6"/>
      <c r="T697" s="6"/>
      <c r="U697" s="6"/>
      <c r="V697" s="6"/>
      <c r="W697" s="6"/>
      <c r="X697" s="6"/>
      <c r="Y697" s="6"/>
      <c r="Z697" s="6"/>
      <c r="AA697" s="6"/>
      <c r="AB697" s="6"/>
      <c r="AC697" s="6"/>
      <c r="AD697" s="6"/>
      <c r="AE697" s="6"/>
      <c r="AF697" s="6"/>
      <c r="AG697" s="6"/>
      <c r="AH697" s="6"/>
      <c r="AI697" s="6"/>
      <c r="AJ697" s="6"/>
      <c r="AK697" s="6"/>
      <c r="AL697" s="6"/>
      <c r="AM697" s="6"/>
      <c r="AN697" s="6"/>
      <c r="AO697" s="6"/>
      <c r="AP697" s="6"/>
      <c r="AQ697" s="6"/>
      <c r="AR697" s="6"/>
      <c r="AS697" s="6"/>
      <c r="AT697" s="6"/>
      <c r="AU697" s="6"/>
      <c r="AV697" s="6"/>
      <c r="AW697" s="6"/>
      <c r="AX697" s="6"/>
      <c r="AY697" s="6"/>
      <c r="AZ697" s="6"/>
      <c r="BA697" s="6"/>
      <c r="BB697" s="6"/>
      <c r="BC697" s="6"/>
      <c r="BD697" s="6"/>
      <c r="BE697" s="6"/>
      <c r="BF697" s="6"/>
      <c r="BG697" s="6"/>
      <c r="BH697" s="6"/>
      <c r="BI697" s="6"/>
      <c r="BJ697" s="6"/>
      <c r="BK697" s="6"/>
      <c r="BL697" s="6"/>
      <c r="BM697" s="6"/>
      <c r="BN697" s="6"/>
      <c r="BO697" s="6"/>
      <c r="BP697" s="6"/>
      <c r="BQ697" s="6"/>
      <c r="BR697" s="6"/>
      <c r="BS697" s="6"/>
      <c r="BT697" s="6"/>
      <c r="BU697" s="6"/>
      <c r="BV697" s="6"/>
      <c r="BW697" s="6"/>
      <c r="BX697" s="6"/>
      <c r="BY697" s="6"/>
      <c r="BZ697" s="6"/>
      <c r="CA697" s="6"/>
      <c r="CB697" s="6"/>
      <c r="CC697" s="6"/>
    </row>
    <row r="698" spans="1:81" ht="31.5">
      <c r="A698" s="27"/>
      <c r="B698" s="28" t="s">
        <v>104</v>
      </c>
      <c r="C698" s="29">
        <v>925</v>
      </c>
      <c r="D698" s="30">
        <v>7</v>
      </c>
      <c r="E698" s="30">
        <v>2</v>
      </c>
      <c r="F698" s="53" t="s">
        <v>156</v>
      </c>
      <c r="G698" s="32"/>
      <c r="H698" s="33">
        <f>H699</f>
        <v>1000</v>
      </c>
      <c r="I698" s="33">
        <f>I699</f>
        <v>1000</v>
      </c>
      <c r="J698" s="33">
        <f>J699</f>
        <v>1000</v>
      </c>
      <c r="L698" s="6"/>
    </row>
    <row r="699" spans="1:81" ht="31.5">
      <c r="A699" s="27"/>
      <c r="B699" s="28" t="s">
        <v>88</v>
      </c>
      <c r="C699" s="29">
        <v>925</v>
      </c>
      <c r="D699" s="30">
        <v>7</v>
      </c>
      <c r="E699" s="30">
        <v>2</v>
      </c>
      <c r="F699" s="53" t="s">
        <v>156</v>
      </c>
      <c r="G699" s="32">
        <v>600</v>
      </c>
      <c r="H699" s="33">
        <v>1000</v>
      </c>
      <c r="I699" s="33">
        <v>1000</v>
      </c>
      <c r="J699" s="33">
        <v>1000</v>
      </c>
      <c r="K699" s="44"/>
      <c r="L699" s="6"/>
    </row>
    <row r="700" spans="1:81" ht="63">
      <c r="A700" s="45"/>
      <c r="B700" s="28" t="s">
        <v>106</v>
      </c>
      <c r="C700" s="29">
        <v>925</v>
      </c>
      <c r="D700" s="30">
        <v>7</v>
      </c>
      <c r="E700" s="30">
        <v>2</v>
      </c>
      <c r="F700" s="31" t="s">
        <v>157</v>
      </c>
      <c r="G700" s="32"/>
      <c r="H700" s="33">
        <f>H701</f>
        <v>268419.7</v>
      </c>
      <c r="I700" s="33">
        <f>I701</f>
        <v>274249.40000000002</v>
      </c>
      <c r="J700" s="33">
        <f>J701</f>
        <v>278232.2</v>
      </c>
    </row>
    <row r="701" spans="1:81" ht="31.5" collapsed="1">
      <c r="A701" s="45"/>
      <c r="B701" s="28" t="s">
        <v>88</v>
      </c>
      <c r="C701" s="29">
        <v>925</v>
      </c>
      <c r="D701" s="30">
        <v>7</v>
      </c>
      <c r="E701" s="30">
        <v>2</v>
      </c>
      <c r="F701" s="31" t="s">
        <v>157</v>
      </c>
      <c r="G701" s="32">
        <v>600</v>
      </c>
      <c r="H701" s="33">
        <v>268419.7</v>
      </c>
      <c r="I701" s="33">
        <v>274249.40000000002</v>
      </c>
      <c r="J701" s="33">
        <v>278232.2</v>
      </c>
      <c r="K701" s="44"/>
    </row>
    <row r="702" spans="1:81" ht="110.25" outlineLevel="1">
      <c r="A702" s="45"/>
      <c r="B702" s="28" t="s">
        <v>158</v>
      </c>
      <c r="C702" s="29">
        <v>925</v>
      </c>
      <c r="D702" s="30">
        <v>7</v>
      </c>
      <c r="E702" s="30">
        <v>2</v>
      </c>
      <c r="F702" s="31" t="s">
        <v>159</v>
      </c>
      <c r="G702" s="32"/>
      <c r="H702" s="33">
        <f>H703</f>
        <v>0</v>
      </c>
      <c r="I702" s="33"/>
      <c r="J702" s="33"/>
      <c r="K702" s="44"/>
    </row>
    <row r="703" spans="1:81" ht="31.5" outlineLevel="1">
      <c r="A703" s="45"/>
      <c r="B703" s="28" t="s">
        <v>88</v>
      </c>
      <c r="C703" s="29">
        <v>925</v>
      </c>
      <c r="D703" s="30">
        <v>7</v>
      </c>
      <c r="E703" s="30">
        <v>2</v>
      </c>
      <c r="F703" s="31" t="s">
        <v>159</v>
      </c>
      <c r="G703" s="32">
        <v>600</v>
      </c>
      <c r="H703" s="33">
        <v>0</v>
      </c>
      <c r="I703" s="33">
        <v>0</v>
      </c>
      <c r="J703" s="33">
        <v>0</v>
      </c>
      <c r="K703" s="44"/>
    </row>
    <row r="704" spans="1:81" ht="63">
      <c r="A704" s="45"/>
      <c r="B704" s="28" t="s">
        <v>111</v>
      </c>
      <c r="C704" s="29">
        <v>925</v>
      </c>
      <c r="D704" s="30">
        <v>7</v>
      </c>
      <c r="E704" s="30">
        <v>2</v>
      </c>
      <c r="F704" s="31" t="s">
        <v>160</v>
      </c>
      <c r="G704" s="32"/>
      <c r="H704" s="33">
        <f>H705</f>
        <v>1176208.3</v>
      </c>
      <c r="I704" s="33">
        <f>I705</f>
        <v>1247854.8</v>
      </c>
      <c r="J704" s="33">
        <f>J705</f>
        <v>1285901.5</v>
      </c>
    </row>
    <row r="705" spans="1:14" ht="31.5">
      <c r="A705" s="45"/>
      <c r="B705" s="28" t="s">
        <v>88</v>
      </c>
      <c r="C705" s="29">
        <v>925</v>
      </c>
      <c r="D705" s="30">
        <v>7</v>
      </c>
      <c r="E705" s="30">
        <v>2</v>
      </c>
      <c r="F705" s="31" t="s">
        <v>160</v>
      </c>
      <c r="G705" s="32">
        <v>600</v>
      </c>
      <c r="H705" s="164">
        <v>1176208.3</v>
      </c>
      <c r="I705" s="164">
        <v>1247854.8</v>
      </c>
      <c r="J705" s="164">
        <v>1285901.5</v>
      </c>
      <c r="K705" s="66"/>
      <c r="L705" s="40"/>
      <c r="M705" s="66"/>
      <c r="N705" s="62"/>
    </row>
    <row r="706" spans="1:14" ht="78.75">
      <c r="A706" s="45"/>
      <c r="B706" s="28" t="s">
        <v>161</v>
      </c>
      <c r="C706" s="29">
        <v>925</v>
      </c>
      <c r="D706" s="30">
        <v>7</v>
      </c>
      <c r="E706" s="30">
        <v>2</v>
      </c>
      <c r="F706" s="31" t="s">
        <v>162</v>
      </c>
      <c r="G706" s="32"/>
      <c r="H706" s="33">
        <f>H707</f>
        <v>3654.5</v>
      </c>
      <c r="I706" s="33">
        <f>I707</f>
        <v>3799.8</v>
      </c>
      <c r="J706" s="33">
        <f>J707</f>
        <v>3952</v>
      </c>
    </row>
    <row r="707" spans="1:14" ht="31.5">
      <c r="A707" s="45"/>
      <c r="B707" s="28" t="s">
        <v>88</v>
      </c>
      <c r="C707" s="29">
        <v>925</v>
      </c>
      <c r="D707" s="30">
        <v>7</v>
      </c>
      <c r="E707" s="30">
        <v>2</v>
      </c>
      <c r="F707" s="31" t="s">
        <v>162</v>
      </c>
      <c r="G707" s="32">
        <v>600</v>
      </c>
      <c r="H707" s="33">
        <v>3654.5</v>
      </c>
      <c r="I707" s="33">
        <v>3799.8</v>
      </c>
      <c r="J707" s="33">
        <v>3952</v>
      </c>
    </row>
    <row r="708" spans="1:14" ht="78.75">
      <c r="A708" s="45"/>
      <c r="B708" s="28" t="s">
        <v>933</v>
      </c>
      <c r="C708" s="29">
        <v>925</v>
      </c>
      <c r="D708" s="30">
        <v>7</v>
      </c>
      <c r="E708" s="30">
        <v>2</v>
      </c>
      <c r="F708" s="53" t="s">
        <v>897</v>
      </c>
      <c r="G708" s="32"/>
      <c r="H708" s="33">
        <f>H709</f>
        <v>112232.5</v>
      </c>
      <c r="I708" s="33">
        <f>I709</f>
        <v>108602.7</v>
      </c>
      <c r="J708" s="33">
        <f>J709</f>
        <v>101346.8</v>
      </c>
    </row>
    <row r="709" spans="1:14" ht="31.5">
      <c r="A709" s="45"/>
      <c r="B709" s="28" t="s">
        <v>88</v>
      </c>
      <c r="C709" s="29">
        <v>925</v>
      </c>
      <c r="D709" s="30">
        <v>7</v>
      </c>
      <c r="E709" s="30">
        <v>2</v>
      </c>
      <c r="F709" s="53" t="s">
        <v>897</v>
      </c>
      <c r="G709" s="32">
        <v>600</v>
      </c>
      <c r="H709" s="33">
        <v>112232.5</v>
      </c>
      <c r="I709" s="33">
        <v>108602.7</v>
      </c>
      <c r="J709" s="33">
        <v>101346.8</v>
      </c>
    </row>
    <row r="710" spans="1:14" ht="126">
      <c r="A710" s="45"/>
      <c r="B710" s="28" t="s">
        <v>163</v>
      </c>
      <c r="C710" s="29">
        <v>925</v>
      </c>
      <c r="D710" s="30">
        <v>7</v>
      </c>
      <c r="E710" s="30">
        <v>2</v>
      </c>
      <c r="F710" s="31" t="s">
        <v>164</v>
      </c>
      <c r="G710" s="32"/>
      <c r="H710" s="33">
        <f>H711</f>
        <v>99212.4</v>
      </c>
      <c r="I710" s="33">
        <f t="shared" ref="I710:J710" si="115">I711</f>
        <v>99353</v>
      </c>
      <c r="J710" s="33">
        <f t="shared" si="115"/>
        <v>99353</v>
      </c>
    </row>
    <row r="711" spans="1:14" ht="31.5">
      <c r="A711" s="45"/>
      <c r="B711" s="28" t="s">
        <v>88</v>
      </c>
      <c r="C711" s="29">
        <v>925</v>
      </c>
      <c r="D711" s="30">
        <v>7</v>
      </c>
      <c r="E711" s="30">
        <v>2</v>
      </c>
      <c r="F711" s="31" t="s">
        <v>164</v>
      </c>
      <c r="G711" s="32">
        <v>600</v>
      </c>
      <c r="H711" s="33">
        <v>99212.4</v>
      </c>
      <c r="I711" s="33">
        <v>99353</v>
      </c>
      <c r="J711" s="33">
        <v>99353</v>
      </c>
      <c r="K711" s="67"/>
      <c r="L711" s="67"/>
      <c r="M711" s="33"/>
    </row>
    <row r="712" spans="1:14" ht="47.25">
      <c r="A712" s="45"/>
      <c r="B712" s="28" t="s">
        <v>165</v>
      </c>
      <c r="C712" s="29">
        <v>925</v>
      </c>
      <c r="D712" s="30">
        <v>7</v>
      </c>
      <c r="E712" s="30">
        <v>2</v>
      </c>
      <c r="F712" s="31" t="s">
        <v>166</v>
      </c>
      <c r="G712" s="32"/>
      <c r="H712" s="33">
        <f>H713</f>
        <v>20415.8</v>
      </c>
      <c r="I712" s="33">
        <f>I713</f>
        <v>26644</v>
      </c>
      <c r="J712" s="33">
        <f>J713</f>
        <v>27709.7</v>
      </c>
    </row>
    <row r="713" spans="1:14" ht="31.5">
      <c r="A713" s="45"/>
      <c r="B713" s="28" t="s">
        <v>88</v>
      </c>
      <c r="C713" s="29">
        <v>925</v>
      </c>
      <c r="D713" s="30">
        <v>7</v>
      </c>
      <c r="E713" s="30">
        <v>2</v>
      </c>
      <c r="F713" s="31" t="s">
        <v>166</v>
      </c>
      <c r="G713" s="32">
        <v>600</v>
      </c>
      <c r="H713" s="33">
        <v>20415.8</v>
      </c>
      <c r="I713" s="33">
        <v>26644</v>
      </c>
      <c r="J713" s="33">
        <v>27709.7</v>
      </c>
    </row>
    <row r="714" spans="1:14" ht="47.25">
      <c r="A714" s="45"/>
      <c r="B714" s="28" t="s">
        <v>114</v>
      </c>
      <c r="C714" s="29">
        <v>925</v>
      </c>
      <c r="D714" s="30">
        <v>7</v>
      </c>
      <c r="E714" s="30">
        <v>2</v>
      </c>
      <c r="F714" s="31" t="s">
        <v>167</v>
      </c>
      <c r="G714" s="32"/>
      <c r="H714" s="33">
        <f t="shared" ref="H714:J715" si="116">H715</f>
        <v>8228.1</v>
      </c>
      <c r="I714" s="33">
        <f t="shared" si="116"/>
        <v>8557.2999999999993</v>
      </c>
      <c r="J714" s="33">
        <f t="shared" si="116"/>
        <v>8899.5</v>
      </c>
    </row>
    <row r="715" spans="1:14" ht="94.5">
      <c r="A715" s="45"/>
      <c r="B715" s="28" t="s">
        <v>116</v>
      </c>
      <c r="C715" s="29">
        <v>925</v>
      </c>
      <c r="D715" s="30">
        <v>7</v>
      </c>
      <c r="E715" s="30">
        <v>2</v>
      </c>
      <c r="F715" s="31" t="s">
        <v>168</v>
      </c>
      <c r="G715" s="32"/>
      <c r="H715" s="33">
        <f t="shared" si="116"/>
        <v>8228.1</v>
      </c>
      <c r="I715" s="33">
        <f t="shared" si="116"/>
        <v>8557.2999999999993</v>
      </c>
      <c r="J715" s="33">
        <f t="shared" si="116"/>
        <v>8899.5</v>
      </c>
    </row>
    <row r="716" spans="1:14" ht="31.5">
      <c r="A716" s="45"/>
      <c r="B716" s="28" t="s">
        <v>88</v>
      </c>
      <c r="C716" s="29">
        <v>925</v>
      </c>
      <c r="D716" s="30">
        <v>7</v>
      </c>
      <c r="E716" s="30">
        <v>2</v>
      </c>
      <c r="F716" s="31" t="s">
        <v>168</v>
      </c>
      <c r="G716" s="32">
        <v>600</v>
      </c>
      <c r="H716" s="33">
        <v>8228.1</v>
      </c>
      <c r="I716" s="33">
        <v>8557.2999999999993</v>
      </c>
      <c r="J716" s="33">
        <v>8899.5</v>
      </c>
    </row>
    <row r="717" spans="1:14">
      <c r="A717" s="45"/>
      <c r="B717" s="28" t="s">
        <v>169</v>
      </c>
      <c r="C717" s="29">
        <v>925</v>
      </c>
      <c r="D717" s="30">
        <v>7</v>
      </c>
      <c r="E717" s="30">
        <v>2</v>
      </c>
      <c r="F717" s="31" t="s">
        <v>170</v>
      </c>
      <c r="G717" s="32"/>
      <c r="H717" s="33">
        <f t="shared" ref="H717:J718" si="117">H718</f>
        <v>28531.4</v>
      </c>
      <c r="I717" s="33">
        <f t="shared" si="117"/>
        <v>30028.2</v>
      </c>
      <c r="J717" s="33">
        <f t="shared" si="117"/>
        <v>31489.5</v>
      </c>
    </row>
    <row r="718" spans="1:14" ht="110.25">
      <c r="A718" s="45"/>
      <c r="B718" s="28" t="s">
        <v>171</v>
      </c>
      <c r="C718" s="29">
        <v>925</v>
      </c>
      <c r="D718" s="30">
        <v>7</v>
      </c>
      <c r="E718" s="30">
        <v>2</v>
      </c>
      <c r="F718" s="31" t="s">
        <v>172</v>
      </c>
      <c r="G718" s="32"/>
      <c r="H718" s="33">
        <f>H719</f>
        <v>28531.4</v>
      </c>
      <c r="I718" s="33">
        <f t="shared" si="117"/>
        <v>30028.2</v>
      </c>
      <c r="J718" s="33">
        <f t="shared" si="117"/>
        <v>31489.5</v>
      </c>
    </row>
    <row r="719" spans="1:14" ht="31.5" collapsed="1">
      <c r="A719" s="45"/>
      <c r="B719" s="28" t="s">
        <v>88</v>
      </c>
      <c r="C719" s="29">
        <v>925</v>
      </c>
      <c r="D719" s="30">
        <v>7</v>
      </c>
      <c r="E719" s="30">
        <v>2</v>
      </c>
      <c r="F719" s="31" t="s">
        <v>172</v>
      </c>
      <c r="G719" s="32">
        <v>600</v>
      </c>
      <c r="H719" s="33">
        <v>28531.4</v>
      </c>
      <c r="I719" s="33">
        <v>30028.2</v>
      </c>
      <c r="J719" s="33">
        <v>31489.5</v>
      </c>
    </row>
    <row r="720" spans="1:14" ht="31.5" outlineLevel="1">
      <c r="A720" s="45"/>
      <c r="B720" s="28" t="s">
        <v>173</v>
      </c>
      <c r="C720" s="29">
        <v>925</v>
      </c>
      <c r="D720" s="30">
        <v>7</v>
      </c>
      <c r="E720" s="30">
        <v>2</v>
      </c>
      <c r="F720" s="31" t="s">
        <v>174</v>
      </c>
      <c r="G720" s="32"/>
      <c r="H720" s="33">
        <f>H723+H721</f>
        <v>0</v>
      </c>
      <c r="I720" s="33">
        <f>I723+I721</f>
        <v>0</v>
      </c>
      <c r="J720" s="33">
        <f>J723+J721</f>
        <v>0</v>
      </c>
    </row>
    <row r="721" spans="1:13" ht="47.25" outlineLevel="1">
      <c r="A721" s="45"/>
      <c r="B721" s="28" t="s">
        <v>175</v>
      </c>
      <c r="C721" s="29">
        <v>925</v>
      </c>
      <c r="D721" s="30">
        <v>7</v>
      </c>
      <c r="E721" s="30">
        <v>2</v>
      </c>
      <c r="F721" s="31" t="s">
        <v>176</v>
      </c>
      <c r="G721" s="32"/>
      <c r="H721" s="33">
        <f>H722</f>
        <v>0</v>
      </c>
      <c r="I721" s="33">
        <f>I722</f>
        <v>0</v>
      </c>
      <c r="J721" s="33">
        <f>J722</f>
        <v>0</v>
      </c>
    </row>
    <row r="722" spans="1:13" ht="31.5" outlineLevel="1">
      <c r="A722" s="45"/>
      <c r="B722" s="28" t="s">
        <v>88</v>
      </c>
      <c r="C722" s="29">
        <v>925</v>
      </c>
      <c r="D722" s="30">
        <v>7</v>
      </c>
      <c r="E722" s="30">
        <v>2</v>
      </c>
      <c r="F722" s="31" t="s">
        <v>176</v>
      </c>
      <c r="G722" s="32">
        <v>600</v>
      </c>
      <c r="H722" s="33">
        <v>0</v>
      </c>
      <c r="I722" s="33">
        <v>0</v>
      </c>
      <c r="J722" s="33">
        <v>0</v>
      </c>
      <c r="K722" s="61"/>
      <c r="L722" s="40"/>
      <c r="M722" s="66"/>
    </row>
    <row r="723" spans="1:13" ht="47.25" outlineLevel="1">
      <c r="A723" s="45"/>
      <c r="B723" s="28" t="s">
        <v>177</v>
      </c>
      <c r="C723" s="29">
        <v>925</v>
      </c>
      <c r="D723" s="30">
        <v>7</v>
      </c>
      <c r="E723" s="30">
        <v>2</v>
      </c>
      <c r="F723" s="31" t="s">
        <v>178</v>
      </c>
      <c r="G723" s="32"/>
      <c r="H723" s="33">
        <f>H724</f>
        <v>0</v>
      </c>
      <c r="I723" s="33">
        <f>I724</f>
        <v>0</v>
      </c>
      <c r="J723" s="33">
        <f>J724</f>
        <v>0</v>
      </c>
    </row>
    <row r="724" spans="1:13" ht="31.5" outlineLevel="1">
      <c r="A724" s="45"/>
      <c r="B724" s="28" t="s">
        <v>88</v>
      </c>
      <c r="C724" s="29">
        <v>925</v>
      </c>
      <c r="D724" s="30">
        <v>7</v>
      </c>
      <c r="E724" s="30">
        <v>2</v>
      </c>
      <c r="F724" s="31" t="s">
        <v>178</v>
      </c>
      <c r="G724" s="32">
        <v>600</v>
      </c>
      <c r="H724" s="33">
        <v>0</v>
      </c>
      <c r="I724" s="33">
        <v>0</v>
      </c>
      <c r="J724" s="33">
        <v>0</v>
      </c>
      <c r="L724" s="6"/>
    </row>
    <row r="725" spans="1:13" outlineLevel="1">
      <c r="A725" s="45"/>
      <c r="B725" s="28" t="s">
        <v>245</v>
      </c>
      <c r="C725" s="29">
        <v>925</v>
      </c>
      <c r="D725" s="30">
        <v>7</v>
      </c>
      <c r="E725" s="30">
        <v>2</v>
      </c>
      <c r="F725" s="31" t="s">
        <v>246</v>
      </c>
      <c r="G725" s="32"/>
      <c r="H725" s="33">
        <f>H726</f>
        <v>0</v>
      </c>
      <c r="I725" s="33">
        <f t="shared" ref="I725:J728" si="118">I726</f>
        <v>0</v>
      </c>
      <c r="J725" s="33">
        <f t="shared" si="118"/>
        <v>0</v>
      </c>
      <c r="L725" s="6"/>
    </row>
    <row r="726" spans="1:13" outlineLevel="1">
      <c r="A726" s="45"/>
      <c r="B726" s="28" t="s">
        <v>247</v>
      </c>
      <c r="C726" s="29">
        <v>925</v>
      </c>
      <c r="D726" s="30">
        <v>7</v>
      </c>
      <c r="E726" s="30">
        <v>2</v>
      </c>
      <c r="F726" s="31" t="s">
        <v>248</v>
      </c>
      <c r="G726" s="32"/>
      <c r="H726" s="33">
        <f>H727</f>
        <v>0</v>
      </c>
      <c r="I726" s="33">
        <f t="shared" si="118"/>
        <v>0</v>
      </c>
      <c r="J726" s="33">
        <f t="shared" si="118"/>
        <v>0</v>
      </c>
      <c r="L726" s="6"/>
    </row>
    <row r="727" spans="1:13" ht="47.25" outlineLevel="1">
      <c r="A727" s="45"/>
      <c r="B727" s="28" t="s">
        <v>249</v>
      </c>
      <c r="C727" s="29">
        <v>925</v>
      </c>
      <c r="D727" s="30">
        <v>7</v>
      </c>
      <c r="E727" s="30">
        <v>2</v>
      </c>
      <c r="F727" s="31" t="s">
        <v>250</v>
      </c>
      <c r="G727" s="32"/>
      <c r="H727" s="33">
        <f>H728</f>
        <v>0</v>
      </c>
      <c r="I727" s="33">
        <f t="shared" si="118"/>
        <v>0</v>
      </c>
      <c r="J727" s="33">
        <f t="shared" si="118"/>
        <v>0</v>
      </c>
      <c r="L727" s="6"/>
    </row>
    <row r="728" spans="1:13" outlineLevel="1">
      <c r="A728" s="45"/>
      <c r="B728" s="28" t="s">
        <v>89</v>
      </c>
      <c r="C728" s="29">
        <v>925</v>
      </c>
      <c r="D728" s="30">
        <v>7</v>
      </c>
      <c r="E728" s="30">
        <v>2</v>
      </c>
      <c r="F728" s="31" t="s">
        <v>251</v>
      </c>
      <c r="G728" s="32"/>
      <c r="H728" s="33">
        <f>H729</f>
        <v>0</v>
      </c>
      <c r="I728" s="33">
        <f t="shared" si="118"/>
        <v>0</v>
      </c>
      <c r="J728" s="33">
        <f t="shared" si="118"/>
        <v>0</v>
      </c>
      <c r="L728" s="6"/>
    </row>
    <row r="729" spans="1:13" ht="31.5" outlineLevel="1">
      <c r="A729" s="45"/>
      <c r="B729" s="28" t="s">
        <v>88</v>
      </c>
      <c r="C729" s="29">
        <v>925</v>
      </c>
      <c r="D729" s="30">
        <v>7</v>
      </c>
      <c r="E729" s="30">
        <v>2</v>
      </c>
      <c r="F729" s="31" t="s">
        <v>251</v>
      </c>
      <c r="G729" s="32">
        <v>600</v>
      </c>
      <c r="H729" s="33">
        <v>0</v>
      </c>
      <c r="I729" s="33">
        <v>0</v>
      </c>
      <c r="J729" s="33">
        <v>0</v>
      </c>
      <c r="L729" s="6"/>
    </row>
    <row r="730" spans="1:13" outlineLevel="1">
      <c r="A730" s="45"/>
      <c r="B730" s="28" t="s">
        <v>898</v>
      </c>
      <c r="C730" s="29">
        <v>925</v>
      </c>
      <c r="D730" s="30">
        <v>7</v>
      </c>
      <c r="E730" s="30">
        <v>2</v>
      </c>
      <c r="F730" s="31" t="s">
        <v>253</v>
      </c>
      <c r="G730" s="32"/>
      <c r="H730" s="33">
        <f>H731</f>
        <v>0</v>
      </c>
      <c r="I730" s="33">
        <f t="shared" ref="I730:J733" si="119">I731</f>
        <v>0</v>
      </c>
      <c r="J730" s="33">
        <f t="shared" si="119"/>
        <v>0</v>
      </c>
      <c r="L730" s="6"/>
    </row>
    <row r="731" spans="1:13" outlineLevel="1">
      <c r="A731" s="45"/>
      <c r="B731" s="28" t="s">
        <v>266</v>
      </c>
      <c r="C731" s="29">
        <v>925</v>
      </c>
      <c r="D731" s="30">
        <v>7</v>
      </c>
      <c r="E731" s="30">
        <v>2</v>
      </c>
      <c r="F731" s="31" t="s">
        <v>267</v>
      </c>
      <c r="G731" s="32"/>
      <c r="H731" s="33">
        <f>H732</f>
        <v>0</v>
      </c>
      <c r="I731" s="33">
        <f t="shared" si="119"/>
        <v>0</v>
      </c>
      <c r="J731" s="33">
        <f t="shared" si="119"/>
        <v>0</v>
      </c>
      <c r="L731" s="6"/>
    </row>
    <row r="732" spans="1:13" ht="31.5" outlineLevel="1">
      <c r="A732" s="45"/>
      <c r="B732" s="28" t="s">
        <v>268</v>
      </c>
      <c r="C732" s="29">
        <v>925</v>
      </c>
      <c r="D732" s="30">
        <v>7</v>
      </c>
      <c r="E732" s="30">
        <v>2</v>
      </c>
      <c r="F732" s="31" t="s">
        <v>269</v>
      </c>
      <c r="G732" s="32"/>
      <c r="H732" s="33">
        <f>H733</f>
        <v>0</v>
      </c>
      <c r="I732" s="33">
        <f t="shared" si="119"/>
        <v>0</v>
      </c>
      <c r="J732" s="33">
        <f t="shared" si="119"/>
        <v>0</v>
      </c>
      <c r="L732" s="6"/>
    </row>
    <row r="733" spans="1:13" ht="31.5" outlineLevel="1">
      <c r="A733" s="45"/>
      <c r="B733" s="28" t="s">
        <v>270</v>
      </c>
      <c r="C733" s="29">
        <v>925</v>
      </c>
      <c r="D733" s="30">
        <v>7</v>
      </c>
      <c r="E733" s="30">
        <v>2</v>
      </c>
      <c r="F733" s="31" t="s">
        <v>271</v>
      </c>
      <c r="G733" s="32"/>
      <c r="H733" s="33">
        <f>H734</f>
        <v>0</v>
      </c>
      <c r="I733" s="33">
        <f t="shared" si="119"/>
        <v>0</v>
      </c>
      <c r="J733" s="33">
        <f t="shared" si="119"/>
        <v>0</v>
      </c>
      <c r="L733" s="6"/>
    </row>
    <row r="734" spans="1:13" ht="31.5" outlineLevel="1">
      <c r="A734" s="45"/>
      <c r="B734" s="28" t="s">
        <v>88</v>
      </c>
      <c r="C734" s="29">
        <v>925</v>
      </c>
      <c r="D734" s="30">
        <v>7</v>
      </c>
      <c r="E734" s="30">
        <v>2</v>
      </c>
      <c r="F734" s="31" t="s">
        <v>271</v>
      </c>
      <c r="G734" s="32">
        <v>600</v>
      </c>
      <c r="H734" s="33">
        <v>0</v>
      </c>
      <c r="I734" s="33">
        <v>0</v>
      </c>
      <c r="J734" s="33">
        <v>0</v>
      </c>
      <c r="L734" s="6"/>
    </row>
    <row r="735" spans="1:13" ht="47.25">
      <c r="A735" s="34"/>
      <c r="B735" s="28" t="s">
        <v>939</v>
      </c>
      <c r="C735" s="29">
        <v>925</v>
      </c>
      <c r="D735" s="30">
        <v>7</v>
      </c>
      <c r="E735" s="30">
        <v>2</v>
      </c>
      <c r="F735" s="31" t="s">
        <v>305</v>
      </c>
      <c r="G735" s="32"/>
      <c r="H735" s="33">
        <f t="shared" ref="H735:J736" si="120">H736</f>
        <v>59621</v>
      </c>
      <c r="I735" s="33">
        <f t="shared" si="120"/>
        <v>24621</v>
      </c>
      <c r="J735" s="33">
        <f t="shared" si="120"/>
        <v>35333.800000000003</v>
      </c>
      <c r="L735" s="6"/>
    </row>
    <row r="736" spans="1:13" ht="47.25">
      <c r="A736" s="34"/>
      <c r="B736" s="28" t="s">
        <v>940</v>
      </c>
      <c r="C736" s="29">
        <v>925</v>
      </c>
      <c r="D736" s="30">
        <v>7</v>
      </c>
      <c r="E736" s="30">
        <v>2</v>
      </c>
      <c r="F736" s="31" t="s">
        <v>306</v>
      </c>
      <c r="G736" s="32"/>
      <c r="H736" s="33">
        <f t="shared" si="120"/>
        <v>59621</v>
      </c>
      <c r="I736" s="33">
        <f t="shared" si="120"/>
        <v>24621</v>
      </c>
      <c r="J736" s="33">
        <f t="shared" si="120"/>
        <v>35333.800000000003</v>
      </c>
      <c r="L736" s="6"/>
    </row>
    <row r="737" spans="1:12" ht="63" collapsed="1">
      <c r="A737" s="34"/>
      <c r="B737" s="28" t="s">
        <v>307</v>
      </c>
      <c r="C737" s="29">
        <v>925</v>
      </c>
      <c r="D737" s="30">
        <v>7</v>
      </c>
      <c r="E737" s="30">
        <v>2</v>
      </c>
      <c r="F737" s="31" t="s">
        <v>308</v>
      </c>
      <c r="G737" s="32"/>
      <c r="H737" s="33">
        <f>H740+H738</f>
        <v>59621</v>
      </c>
      <c r="I737" s="33">
        <f>I740+I738</f>
        <v>24621</v>
      </c>
      <c r="J737" s="33">
        <f>J740+J738</f>
        <v>35333.800000000003</v>
      </c>
      <c r="L737" s="6"/>
    </row>
    <row r="738" spans="1:12" outlineLevel="1">
      <c r="A738" s="34"/>
      <c r="B738" s="28" t="s">
        <v>896</v>
      </c>
      <c r="C738" s="29">
        <v>925</v>
      </c>
      <c r="D738" s="30">
        <v>7</v>
      </c>
      <c r="E738" s="30">
        <v>2</v>
      </c>
      <c r="F738" s="31" t="s">
        <v>310</v>
      </c>
      <c r="G738" s="32"/>
      <c r="H738" s="33">
        <f>H739</f>
        <v>0</v>
      </c>
      <c r="I738" s="33">
        <f>I739</f>
        <v>0</v>
      </c>
      <c r="J738" s="33">
        <f>J739</f>
        <v>0</v>
      </c>
      <c r="L738" s="6"/>
    </row>
    <row r="739" spans="1:12" ht="31.5" outlineLevel="1">
      <c r="A739" s="34"/>
      <c r="B739" s="28" t="s">
        <v>88</v>
      </c>
      <c r="C739" s="29">
        <v>925</v>
      </c>
      <c r="D739" s="30">
        <v>7</v>
      </c>
      <c r="E739" s="30">
        <v>2</v>
      </c>
      <c r="F739" s="31" t="s">
        <v>310</v>
      </c>
      <c r="G739" s="32">
        <v>600</v>
      </c>
      <c r="H739" s="33">
        <v>0</v>
      </c>
      <c r="I739" s="33">
        <v>0</v>
      </c>
      <c r="J739" s="33">
        <v>0</v>
      </c>
      <c r="L739" s="6"/>
    </row>
    <row r="740" spans="1:12">
      <c r="A740" s="34"/>
      <c r="B740" s="37" t="s">
        <v>311</v>
      </c>
      <c r="C740" s="29">
        <v>925</v>
      </c>
      <c r="D740" s="30">
        <v>7</v>
      </c>
      <c r="E740" s="30">
        <v>2</v>
      </c>
      <c r="F740" s="31" t="s">
        <v>312</v>
      </c>
      <c r="G740" s="32"/>
      <c r="H740" s="33">
        <f>H741</f>
        <v>59621</v>
      </c>
      <c r="I740" s="33">
        <f>I741</f>
        <v>24621</v>
      </c>
      <c r="J740" s="33">
        <f>J741</f>
        <v>35333.800000000003</v>
      </c>
      <c r="K740" s="6"/>
      <c r="L740" s="6"/>
    </row>
    <row r="741" spans="1:12" ht="31.5">
      <c r="A741" s="34"/>
      <c r="B741" s="28" t="s">
        <v>88</v>
      </c>
      <c r="C741" s="29">
        <v>925</v>
      </c>
      <c r="D741" s="30">
        <v>7</v>
      </c>
      <c r="E741" s="30">
        <v>2</v>
      </c>
      <c r="F741" s="31" t="s">
        <v>312</v>
      </c>
      <c r="G741" s="32">
        <v>600</v>
      </c>
      <c r="H741" s="33">
        <v>59621</v>
      </c>
      <c r="I741" s="33">
        <v>24621</v>
      </c>
      <c r="J741" s="33">
        <v>35333.800000000003</v>
      </c>
      <c r="K741" s="6"/>
      <c r="L741" s="6"/>
    </row>
    <row r="742" spans="1:12">
      <c r="A742" s="34"/>
      <c r="B742" s="28" t="s">
        <v>372</v>
      </c>
      <c r="C742" s="29">
        <v>925</v>
      </c>
      <c r="D742" s="30">
        <v>7</v>
      </c>
      <c r="E742" s="30">
        <v>2</v>
      </c>
      <c r="F742" s="31" t="s">
        <v>373</v>
      </c>
      <c r="G742" s="32"/>
      <c r="H742" s="33">
        <f t="shared" ref="H742:J743" si="121">H743</f>
        <v>7953.9</v>
      </c>
      <c r="I742" s="33">
        <f t="shared" si="121"/>
        <v>0</v>
      </c>
      <c r="J742" s="33">
        <f t="shared" si="121"/>
        <v>0</v>
      </c>
      <c r="K742" s="6"/>
      <c r="L742" s="6"/>
    </row>
    <row r="743" spans="1:12" ht="31.5">
      <c r="A743" s="34"/>
      <c r="B743" s="28" t="s">
        <v>418</v>
      </c>
      <c r="C743" s="29">
        <v>925</v>
      </c>
      <c r="D743" s="30">
        <v>7</v>
      </c>
      <c r="E743" s="30">
        <v>2</v>
      </c>
      <c r="F743" s="31" t="s">
        <v>419</v>
      </c>
      <c r="G743" s="32"/>
      <c r="H743" s="33">
        <f t="shared" si="121"/>
        <v>7953.9</v>
      </c>
      <c r="I743" s="33">
        <f t="shared" si="121"/>
        <v>0</v>
      </c>
      <c r="J743" s="33">
        <f t="shared" si="121"/>
        <v>0</v>
      </c>
      <c r="K743" s="6"/>
      <c r="L743" s="6"/>
    </row>
    <row r="744" spans="1:12" collapsed="1">
      <c r="A744" s="34"/>
      <c r="B744" s="57" t="s">
        <v>420</v>
      </c>
      <c r="C744" s="29">
        <v>925</v>
      </c>
      <c r="D744" s="30">
        <v>7</v>
      </c>
      <c r="E744" s="30">
        <v>2</v>
      </c>
      <c r="F744" s="31" t="s">
        <v>421</v>
      </c>
      <c r="G744" s="32"/>
      <c r="H744" s="33">
        <f>H747+H745+H750+H752</f>
        <v>7953.9</v>
      </c>
      <c r="I744" s="33">
        <f t="shared" ref="I744:J744" si="122">I747+I745+I750+I752</f>
        <v>0</v>
      </c>
      <c r="J744" s="33">
        <f t="shared" si="122"/>
        <v>0</v>
      </c>
      <c r="K744" s="6"/>
      <c r="L744" s="6"/>
    </row>
    <row r="745" spans="1:12" outlineLevel="1">
      <c r="A745" s="34"/>
      <c r="B745" s="28" t="s">
        <v>89</v>
      </c>
      <c r="C745" s="29">
        <v>925</v>
      </c>
      <c r="D745" s="30">
        <v>7</v>
      </c>
      <c r="E745" s="30">
        <v>2</v>
      </c>
      <c r="F745" s="31" t="s">
        <v>422</v>
      </c>
      <c r="G745" s="32"/>
      <c r="H745" s="33">
        <f>H746</f>
        <v>0</v>
      </c>
      <c r="I745" s="33">
        <f>I746</f>
        <v>0</v>
      </c>
      <c r="J745" s="33">
        <f>J746</f>
        <v>0</v>
      </c>
      <c r="K745" s="6"/>
      <c r="L745" s="6"/>
    </row>
    <row r="746" spans="1:12" ht="31.5" outlineLevel="1">
      <c r="A746" s="34"/>
      <c r="B746" s="28" t="s">
        <v>88</v>
      </c>
      <c r="C746" s="29">
        <v>925</v>
      </c>
      <c r="D746" s="30">
        <v>7</v>
      </c>
      <c r="E746" s="30">
        <v>2</v>
      </c>
      <c r="F746" s="31" t="s">
        <v>422</v>
      </c>
      <c r="G746" s="32">
        <v>600</v>
      </c>
      <c r="H746" s="33">
        <v>0</v>
      </c>
      <c r="I746" s="33">
        <v>0</v>
      </c>
      <c r="J746" s="33">
        <v>0</v>
      </c>
      <c r="K746" s="6"/>
      <c r="L746" s="6"/>
    </row>
    <row r="747" spans="1:12" ht="31.5" outlineLevel="1">
      <c r="A747" s="34"/>
      <c r="B747" s="28" t="s">
        <v>128</v>
      </c>
      <c r="C747" s="29">
        <v>925</v>
      </c>
      <c r="D747" s="30">
        <v>7</v>
      </c>
      <c r="E747" s="30">
        <v>2</v>
      </c>
      <c r="F747" s="31" t="s">
        <v>423</v>
      </c>
      <c r="G747" s="32"/>
      <c r="H747" s="33">
        <f>H749+H748</f>
        <v>0</v>
      </c>
      <c r="I747" s="33">
        <f>I749+I748</f>
        <v>0</v>
      </c>
      <c r="J747" s="33">
        <f>J749+J748</f>
        <v>0</v>
      </c>
      <c r="K747" s="6"/>
      <c r="L747" s="6"/>
    </row>
    <row r="748" spans="1:12" ht="31.5" outlineLevel="1">
      <c r="A748" s="34"/>
      <c r="B748" s="28" t="s">
        <v>130</v>
      </c>
      <c r="C748" s="29">
        <v>925</v>
      </c>
      <c r="D748" s="30">
        <v>7</v>
      </c>
      <c r="E748" s="30">
        <v>2</v>
      </c>
      <c r="F748" s="31" t="s">
        <v>423</v>
      </c>
      <c r="G748" s="32">
        <v>400</v>
      </c>
      <c r="H748" s="33">
        <v>0</v>
      </c>
      <c r="I748" s="33">
        <v>0</v>
      </c>
      <c r="J748" s="33">
        <v>0</v>
      </c>
      <c r="K748" s="6"/>
      <c r="L748" s="6"/>
    </row>
    <row r="749" spans="1:12" ht="31.5" outlineLevel="1">
      <c r="A749" s="34"/>
      <c r="B749" s="28" t="s">
        <v>88</v>
      </c>
      <c r="C749" s="29">
        <v>925</v>
      </c>
      <c r="D749" s="30">
        <v>7</v>
      </c>
      <c r="E749" s="30">
        <v>2</v>
      </c>
      <c r="F749" s="31" t="s">
        <v>423</v>
      </c>
      <c r="G749" s="32">
        <v>600</v>
      </c>
      <c r="H749" s="33">
        <v>0</v>
      </c>
      <c r="I749" s="33">
        <v>0</v>
      </c>
      <c r="J749" s="33">
        <v>0</v>
      </c>
      <c r="K749" s="6"/>
      <c r="L749" s="6"/>
    </row>
    <row r="750" spans="1:12" outlineLevel="1">
      <c r="A750" s="34"/>
      <c r="B750" s="28" t="s">
        <v>424</v>
      </c>
      <c r="C750" s="29">
        <v>925</v>
      </c>
      <c r="D750" s="30">
        <v>7</v>
      </c>
      <c r="E750" s="30">
        <v>2</v>
      </c>
      <c r="F750" s="31" t="s">
        <v>425</v>
      </c>
      <c r="G750" s="32"/>
      <c r="H750" s="33">
        <v>0</v>
      </c>
      <c r="I750" s="33">
        <v>0</v>
      </c>
      <c r="J750" s="33">
        <f>J751</f>
        <v>0</v>
      </c>
      <c r="K750" s="6"/>
      <c r="L750" s="6"/>
    </row>
    <row r="751" spans="1:12" ht="31.5" outlineLevel="1">
      <c r="A751" s="34"/>
      <c r="B751" s="28" t="s">
        <v>130</v>
      </c>
      <c r="C751" s="29">
        <v>925</v>
      </c>
      <c r="D751" s="30">
        <v>7</v>
      </c>
      <c r="E751" s="30">
        <v>2</v>
      </c>
      <c r="F751" s="31" t="s">
        <v>425</v>
      </c>
      <c r="G751" s="32">
        <v>400</v>
      </c>
      <c r="H751" s="33">
        <v>0</v>
      </c>
      <c r="I751" s="33">
        <v>0</v>
      </c>
      <c r="J751" s="33"/>
      <c r="K751" s="6"/>
      <c r="L751" s="6"/>
    </row>
    <row r="752" spans="1:12" ht="47.25">
      <c r="A752" s="34"/>
      <c r="B752" s="28" t="s">
        <v>426</v>
      </c>
      <c r="C752" s="29">
        <v>925</v>
      </c>
      <c r="D752" s="30">
        <v>7</v>
      </c>
      <c r="E752" s="30">
        <v>2</v>
      </c>
      <c r="F752" s="31" t="s">
        <v>427</v>
      </c>
      <c r="G752" s="32"/>
      <c r="H752" s="33">
        <f>H753</f>
        <v>7953.9</v>
      </c>
      <c r="I752" s="33">
        <f t="shared" ref="I752:J752" si="123">I753</f>
        <v>0</v>
      </c>
      <c r="J752" s="33">
        <f t="shared" si="123"/>
        <v>0</v>
      </c>
      <c r="K752" s="6"/>
      <c r="L752" s="6"/>
    </row>
    <row r="753" spans="1:12" ht="31.5" collapsed="1">
      <c r="A753" s="34"/>
      <c r="B753" s="28" t="s">
        <v>130</v>
      </c>
      <c r="C753" s="29">
        <v>925</v>
      </c>
      <c r="D753" s="30">
        <v>7</v>
      </c>
      <c r="E753" s="30">
        <v>2</v>
      </c>
      <c r="F753" s="31" t="s">
        <v>427</v>
      </c>
      <c r="G753" s="32">
        <v>400</v>
      </c>
      <c r="H753" s="33">
        <v>7953.9</v>
      </c>
      <c r="I753" s="33">
        <v>0</v>
      </c>
      <c r="J753" s="33"/>
      <c r="K753" s="6"/>
      <c r="L753" s="7"/>
    </row>
    <row r="754" spans="1:12" ht="31.5" outlineLevel="1">
      <c r="A754" s="34"/>
      <c r="B754" s="28" t="s">
        <v>874</v>
      </c>
      <c r="C754" s="29">
        <v>925</v>
      </c>
      <c r="D754" s="30">
        <v>7</v>
      </c>
      <c r="E754" s="30">
        <v>2</v>
      </c>
      <c r="F754" s="31" t="s">
        <v>528</v>
      </c>
      <c r="G754" s="32"/>
      <c r="H754" s="33">
        <f>H755</f>
        <v>0</v>
      </c>
      <c r="I754" s="33">
        <f t="shared" ref="I754:J754" si="124">I755</f>
        <v>0</v>
      </c>
      <c r="J754" s="33">
        <f t="shared" si="124"/>
        <v>0</v>
      </c>
      <c r="K754" s="6"/>
      <c r="L754" s="7"/>
    </row>
    <row r="755" spans="1:12" ht="31.5" outlineLevel="1">
      <c r="A755" s="45"/>
      <c r="B755" s="28" t="s">
        <v>875</v>
      </c>
      <c r="C755" s="29">
        <v>925</v>
      </c>
      <c r="D755" s="30">
        <v>7</v>
      </c>
      <c r="E755" s="30">
        <v>2</v>
      </c>
      <c r="F755" s="30" t="s">
        <v>530</v>
      </c>
      <c r="G755" s="30"/>
      <c r="H755" s="33">
        <f>H756</f>
        <v>0</v>
      </c>
      <c r="I755" s="33">
        <f t="shared" ref="I755:J755" si="125">I756</f>
        <v>0</v>
      </c>
      <c r="J755" s="33">
        <f t="shared" si="125"/>
        <v>0</v>
      </c>
      <c r="K755" s="6"/>
      <c r="L755" s="6"/>
    </row>
    <row r="756" spans="1:12" ht="47.25" outlineLevel="1">
      <c r="A756" s="45"/>
      <c r="B756" s="28" t="s">
        <v>543</v>
      </c>
      <c r="C756" s="29">
        <v>925</v>
      </c>
      <c r="D756" s="30">
        <v>7</v>
      </c>
      <c r="E756" s="30">
        <v>2</v>
      </c>
      <c r="F756" s="30" t="s">
        <v>544</v>
      </c>
      <c r="G756" s="30"/>
      <c r="H756" s="33">
        <f>H759+H757</f>
        <v>0</v>
      </c>
      <c r="I756" s="33">
        <f>I759+I757</f>
        <v>0</v>
      </c>
      <c r="J756" s="33">
        <f>J759+J757</f>
        <v>0</v>
      </c>
    </row>
    <row r="757" spans="1:12" ht="31.5" outlineLevel="1">
      <c r="A757" s="45"/>
      <c r="B757" s="28" t="s">
        <v>128</v>
      </c>
      <c r="C757" s="29">
        <v>925</v>
      </c>
      <c r="D757" s="30">
        <v>7</v>
      </c>
      <c r="E757" s="30">
        <v>2</v>
      </c>
      <c r="F757" s="30" t="s">
        <v>545</v>
      </c>
      <c r="G757" s="30"/>
      <c r="H757" s="33">
        <f>H758</f>
        <v>0</v>
      </c>
      <c r="I757" s="33">
        <f>I758</f>
        <v>0</v>
      </c>
      <c r="J757" s="33">
        <f>J758</f>
        <v>0</v>
      </c>
    </row>
    <row r="758" spans="1:12" ht="31.5" outlineLevel="1">
      <c r="A758" s="45"/>
      <c r="B758" s="28" t="s">
        <v>130</v>
      </c>
      <c r="C758" s="29">
        <v>925</v>
      </c>
      <c r="D758" s="30">
        <v>7</v>
      </c>
      <c r="E758" s="30">
        <v>2</v>
      </c>
      <c r="F758" s="30" t="s">
        <v>545</v>
      </c>
      <c r="G758" s="30">
        <v>400</v>
      </c>
      <c r="H758" s="33"/>
      <c r="I758" s="33">
        <f>2527-2527</f>
        <v>0</v>
      </c>
      <c r="J758" s="33">
        <v>0</v>
      </c>
      <c r="L758" s="40"/>
    </row>
    <row r="759" spans="1:12" ht="78.75" outlineLevel="1">
      <c r="A759" s="45"/>
      <c r="B759" s="28" t="s">
        <v>534</v>
      </c>
      <c r="C759" s="29">
        <v>925</v>
      </c>
      <c r="D759" s="30">
        <v>7</v>
      </c>
      <c r="E759" s="30">
        <v>2</v>
      </c>
      <c r="F759" s="30" t="s">
        <v>546</v>
      </c>
      <c r="G759" s="30"/>
      <c r="H759" s="33">
        <f>H760</f>
        <v>0</v>
      </c>
      <c r="I759" s="33">
        <f>I760</f>
        <v>0</v>
      </c>
      <c r="J759" s="33">
        <f>J760</f>
        <v>0</v>
      </c>
    </row>
    <row r="760" spans="1:12" ht="31.5" outlineLevel="1">
      <c r="A760" s="45"/>
      <c r="B760" s="28" t="s">
        <v>130</v>
      </c>
      <c r="C760" s="29">
        <v>925</v>
      </c>
      <c r="D760" s="30">
        <v>7</v>
      </c>
      <c r="E760" s="30">
        <v>2</v>
      </c>
      <c r="F760" s="30" t="s">
        <v>546</v>
      </c>
      <c r="G760" s="30">
        <v>400</v>
      </c>
      <c r="H760" s="33"/>
      <c r="I760" s="33">
        <f>1600+666.4-2266.4</f>
        <v>0</v>
      </c>
      <c r="J760" s="33">
        <v>0</v>
      </c>
    </row>
    <row r="761" spans="1:12">
      <c r="A761" s="34"/>
      <c r="B761" s="28" t="s">
        <v>44</v>
      </c>
      <c r="C761" s="29">
        <v>925</v>
      </c>
      <c r="D761" s="30">
        <v>7</v>
      </c>
      <c r="E761" s="30">
        <v>3</v>
      </c>
      <c r="F761" s="31"/>
      <c r="G761" s="32"/>
      <c r="H761" s="33">
        <f>H762+H792+H785+H780</f>
        <v>191675.4</v>
      </c>
      <c r="I761" s="33">
        <f t="shared" ref="I761:J761" si="126">I762+I792+I785+I780</f>
        <v>187493.10000000003</v>
      </c>
      <c r="J761" s="33">
        <f t="shared" si="126"/>
        <v>185611.5</v>
      </c>
      <c r="K761" s="6"/>
      <c r="L761" s="6"/>
    </row>
    <row r="762" spans="1:12">
      <c r="A762" s="34"/>
      <c r="B762" s="28" t="s">
        <v>80</v>
      </c>
      <c r="C762" s="29">
        <v>925</v>
      </c>
      <c r="D762" s="30">
        <v>7</v>
      </c>
      <c r="E762" s="30">
        <v>3</v>
      </c>
      <c r="F762" s="31" t="s">
        <v>81</v>
      </c>
      <c r="G762" s="32"/>
      <c r="H762" s="33">
        <f>H763</f>
        <v>179935.5</v>
      </c>
      <c r="I762" s="33">
        <f>I763</f>
        <v>178334.40000000002</v>
      </c>
      <c r="J762" s="33">
        <f>J763</f>
        <v>178526.7</v>
      </c>
      <c r="K762" s="6"/>
      <c r="L762" s="6"/>
    </row>
    <row r="763" spans="1:12">
      <c r="A763" s="45"/>
      <c r="B763" s="28" t="s">
        <v>179</v>
      </c>
      <c r="C763" s="29">
        <v>925</v>
      </c>
      <c r="D763" s="30">
        <v>7</v>
      </c>
      <c r="E763" s="30">
        <v>3</v>
      </c>
      <c r="F763" s="31" t="s">
        <v>180</v>
      </c>
      <c r="G763" s="32"/>
      <c r="H763" s="33">
        <f>H769+H777+H764</f>
        <v>179935.5</v>
      </c>
      <c r="I763" s="33">
        <f t="shared" ref="I763:J763" si="127">I769+I777+I764</f>
        <v>178334.40000000002</v>
      </c>
      <c r="J763" s="33">
        <f t="shared" si="127"/>
        <v>178526.7</v>
      </c>
      <c r="K763" s="6"/>
      <c r="L763" s="6"/>
    </row>
    <row r="764" spans="1:12" ht="47.25">
      <c r="A764" s="45"/>
      <c r="B764" s="28" t="s">
        <v>181</v>
      </c>
      <c r="C764" s="29">
        <v>925</v>
      </c>
      <c r="D764" s="30">
        <v>7</v>
      </c>
      <c r="E764" s="30">
        <v>3</v>
      </c>
      <c r="F764" s="53" t="s">
        <v>182</v>
      </c>
      <c r="G764" s="32"/>
      <c r="H764" s="33">
        <f>H765+H767</f>
        <v>2980</v>
      </c>
      <c r="I764" s="33">
        <f t="shared" ref="I764:J764" si="128">I765+I767</f>
        <v>0</v>
      </c>
      <c r="J764" s="33">
        <f t="shared" si="128"/>
        <v>0</v>
      </c>
      <c r="K764" s="6"/>
      <c r="L764" s="6"/>
    </row>
    <row r="765" spans="1:12">
      <c r="A765" s="27"/>
      <c r="B765" s="28" t="s">
        <v>86</v>
      </c>
      <c r="C765" s="29">
        <v>925</v>
      </c>
      <c r="D765" s="30">
        <v>7</v>
      </c>
      <c r="E765" s="30">
        <v>3</v>
      </c>
      <c r="F765" s="53" t="s">
        <v>183</v>
      </c>
      <c r="G765" s="32"/>
      <c r="H765" s="33">
        <f>H766</f>
        <v>500</v>
      </c>
      <c r="I765" s="33">
        <f>I766</f>
        <v>0</v>
      </c>
      <c r="J765" s="33">
        <f>J766</f>
        <v>0</v>
      </c>
      <c r="L765" s="6"/>
    </row>
    <row r="766" spans="1:12" ht="31.5">
      <c r="A766" s="27"/>
      <c r="B766" s="28" t="s">
        <v>88</v>
      </c>
      <c r="C766" s="29">
        <v>925</v>
      </c>
      <c r="D766" s="30">
        <v>7</v>
      </c>
      <c r="E766" s="30">
        <v>3</v>
      </c>
      <c r="F766" s="53" t="s">
        <v>183</v>
      </c>
      <c r="G766" s="32">
        <v>600</v>
      </c>
      <c r="H766" s="33">
        <v>500</v>
      </c>
      <c r="I766" s="33">
        <v>0</v>
      </c>
      <c r="J766" s="33">
        <v>0</v>
      </c>
      <c r="K766" s="44"/>
      <c r="L766" s="6"/>
    </row>
    <row r="767" spans="1:12">
      <c r="A767" s="27"/>
      <c r="B767" s="28" t="s">
        <v>89</v>
      </c>
      <c r="C767" s="29">
        <v>925</v>
      </c>
      <c r="D767" s="30">
        <v>7</v>
      </c>
      <c r="E767" s="30">
        <v>3</v>
      </c>
      <c r="F767" s="53" t="s">
        <v>184</v>
      </c>
      <c r="G767" s="32"/>
      <c r="H767" s="33">
        <f>H768</f>
        <v>2480</v>
      </c>
      <c r="I767" s="33">
        <f>I768</f>
        <v>0</v>
      </c>
      <c r="J767" s="33">
        <f>J768</f>
        <v>0</v>
      </c>
      <c r="L767" s="6"/>
    </row>
    <row r="768" spans="1:12" ht="31.5">
      <c r="A768" s="27"/>
      <c r="B768" s="28" t="s">
        <v>88</v>
      </c>
      <c r="C768" s="29">
        <v>925</v>
      </c>
      <c r="D768" s="30">
        <v>7</v>
      </c>
      <c r="E768" s="30">
        <v>3</v>
      </c>
      <c r="F768" s="53" t="s">
        <v>184</v>
      </c>
      <c r="G768" s="32">
        <v>600</v>
      </c>
      <c r="H768" s="33">
        <v>2480</v>
      </c>
      <c r="I768" s="33">
        <v>0</v>
      </c>
      <c r="J768" s="33">
        <v>0</v>
      </c>
      <c r="K768" s="44"/>
      <c r="L768" s="6"/>
    </row>
    <row r="769" spans="1:12" ht="31.5">
      <c r="A769" s="45"/>
      <c r="B769" s="28" t="s">
        <v>185</v>
      </c>
      <c r="C769" s="29">
        <v>925</v>
      </c>
      <c r="D769" s="30">
        <v>7</v>
      </c>
      <c r="E769" s="30">
        <v>3</v>
      </c>
      <c r="F769" s="31" t="s">
        <v>186</v>
      </c>
      <c r="G769" s="32"/>
      <c r="H769" s="33">
        <f>H770+H772+H775</f>
        <v>176427</v>
      </c>
      <c r="I769" s="33">
        <f t="shared" ref="I769:J769" si="129">I770+I772+I775</f>
        <v>177784.80000000002</v>
      </c>
      <c r="J769" s="33">
        <f t="shared" si="129"/>
        <v>177955.1</v>
      </c>
      <c r="L769" s="6"/>
    </row>
    <row r="770" spans="1:12" ht="31.5">
      <c r="A770" s="27"/>
      <c r="B770" s="28" t="s">
        <v>187</v>
      </c>
      <c r="C770" s="29">
        <v>925</v>
      </c>
      <c r="D770" s="30">
        <v>7</v>
      </c>
      <c r="E770" s="30">
        <v>3</v>
      </c>
      <c r="F770" s="31" t="s">
        <v>188</v>
      </c>
      <c r="G770" s="32"/>
      <c r="H770" s="33">
        <f>H771</f>
        <v>148939.6</v>
      </c>
      <c r="I770" s="33">
        <f>I771</f>
        <v>149283.6</v>
      </c>
      <c r="J770" s="33">
        <f>J771</f>
        <v>149453.9</v>
      </c>
      <c r="L770" s="6"/>
    </row>
    <row r="771" spans="1:12" ht="31.5">
      <c r="A771" s="27"/>
      <c r="B771" s="28" t="s">
        <v>88</v>
      </c>
      <c r="C771" s="29">
        <v>925</v>
      </c>
      <c r="D771" s="30">
        <v>7</v>
      </c>
      <c r="E771" s="30">
        <v>3</v>
      </c>
      <c r="F771" s="31" t="s">
        <v>188</v>
      </c>
      <c r="G771" s="32">
        <v>600</v>
      </c>
      <c r="H771" s="33">
        <v>148939.6</v>
      </c>
      <c r="I771" s="33">
        <v>149283.6</v>
      </c>
      <c r="J771" s="33">
        <v>149453.9</v>
      </c>
      <c r="K771" s="44"/>
      <c r="L771" s="6"/>
    </row>
    <row r="772" spans="1:12" ht="47.25">
      <c r="A772" s="27"/>
      <c r="B772" s="28" t="s">
        <v>189</v>
      </c>
      <c r="C772" s="29">
        <v>925</v>
      </c>
      <c r="D772" s="30">
        <v>7</v>
      </c>
      <c r="E772" s="30">
        <v>3</v>
      </c>
      <c r="F772" s="31" t="s">
        <v>190</v>
      </c>
      <c r="G772" s="32"/>
      <c r="H772" s="33">
        <f>H773+H774</f>
        <v>26987.4</v>
      </c>
      <c r="I772" s="33">
        <f>I773+I774</f>
        <v>28501.200000000001</v>
      </c>
      <c r="J772" s="33">
        <f>J773+J774</f>
        <v>28501.200000000001</v>
      </c>
      <c r="L772" s="6"/>
    </row>
    <row r="773" spans="1:12" ht="31.5">
      <c r="A773" s="27"/>
      <c r="B773" s="28" t="s">
        <v>88</v>
      </c>
      <c r="C773" s="29">
        <v>925</v>
      </c>
      <c r="D773" s="30">
        <v>7</v>
      </c>
      <c r="E773" s="30">
        <v>3</v>
      </c>
      <c r="F773" s="31" t="s">
        <v>190</v>
      </c>
      <c r="G773" s="32">
        <v>600</v>
      </c>
      <c r="H773" s="33">
        <v>26487.4</v>
      </c>
      <c r="I773" s="33">
        <v>28001.200000000001</v>
      </c>
      <c r="J773" s="33">
        <v>28001.200000000001</v>
      </c>
      <c r="L773" s="6"/>
    </row>
    <row r="774" spans="1:12">
      <c r="A774" s="27"/>
      <c r="B774" s="28" t="s">
        <v>191</v>
      </c>
      <c r="C774" s="29">
        <v>925</v>
      </c>
      <c r="D774" s="30">
        <v>7</v>
      </c>
      <c r="E774" s="30">
        <v>3</v>
      </c>
      <c r="F774" s="31" t="s">
        <v>190</v>
      </c>
      <c r="G774" s="32">
        <v>800</v>
      </c>
      <c r="H774" s="33">
        <v>500</v>
      </c>
      <c r="I774" s="33">
        <v>500</v>
      </c>
      <c r="J774" s="33">
        <v>500</v>
      </c>
      <c r="K774" s="6"/>
      <c r="L774" s="6"/>
    </row>
    <row r="775" spans="1:12" ht="31.5">
      <c r="A775" s="27"/>
      <c r="B775" s="28" t="s">
        <v>104</v>
      </c>
      <c r="C775" s="29">
        <v>925</v>
      </c>
      <c r="D775" s="30">
        <v>7</v>
      </c>
      <c r="E775" s="30">
        <v>3</v>
      </c>
      <c r="F775" s="53" t="s">
        <v>192</v>
      </c>
      <c r="G775" s="32"/>
      <c r="H775" s="33">
        <f>H776</f>
        <v>500</v>
      </c>
      <c r="I775" s="33">
        <f>I776</f>
        <v>0</v>
      </c>
      <c r="J775" s="33">
        <f>J776</f>
        <v>0</v>
      </c>
      <c r="L775" s="6"/>
    </row>
    <row r="776" spans="1:12" ht="31.5">
      <c r="A776" s="27"/>
      <c r="B776" s="28" t="s">
        <v>88</v>
      </c>
      <c r="C776" s="29">
        <v>925</v>
      </c>
      <c r="D776" s="30">
        <v>7</v>
      </c>
      <c r="E776" s="30">
        <v>3</v>
      </c>
      <c r="F776" s="53" t="s">
        <v>192</v>
      </c>
      <c r="G776" s="32">
        <v>600</v>
      </c>
      <c r="H776" s="33">
        <v>500</v>
      </c>
      <c r="I776" s="33">
        <v>0</v>
      </c>
      <c r="J776" s="33">
        <v>0</v>
      </c>
      <c r="K776" s="44"/>
      <c r="L776" s="6"/>
    </row>
    <row r="777" spans="1:12" ht="63">
      <c r="A777" s="27"/>
      <c r="B777" s="28" t="s">
        <v>193</v>
      </c>
      <c r="C777" s="29">
        <v>925</v>
      </c>
      <c r="D777" s="30">
        <v>7</v>
      </c>
      <c r="E777" s="30">
        <v>3</v>
      </c>
      <c r="F777" s="31" t="s">
        <v>194</v>
      </c>
      <c r="G777" s="32"/>
      <c r="H777" s="33">
        <f t="shared" ref="H777:J778" si="130">H778</f>
        <v>528.5</v>
      </c>
      <c r="I777" s="33">
        <f t="shared" si="130"/>
        <v>549.6</v>
      </c>
      <c r="J777" s="33">
        <f t="shared" si="130"/>
        <v>571.6</v>
      </c>
      <c r="K777" s="6"/>
      <c r="L777" s="6"/>
    </row>
    <row r="778" spans="1:12" ht="94.5">
      <c r="A778" s="27"/>
      <c r="B778" s="28" t="s">
        <v>116</v>
      </c>
      <c r="C778" s="29">
        <v>925</v>
      </c>
      <c r="D778" s="30">
        <v>7</v>
      </c>
      <c r="E778" s="30">
        <v>3</v>
      </c>
      <c r="F778" s="31" t="s">
        <v>195</v>
      </c>
      <c r="G778" s="32"/>
      <c r="H778" s="33">
        <f t="shared" si="130"/>
        <v>528.5</v>
      </c>
      <c r="I778" s="33">
        <f t="shared" si="130"/>
        <v>549.6</v>
      </c>
      <c r="J778" s="33">
        <f t="shared" si="130"/>
        <v>571.6</v>
      </c>
      <c r="K778" s="6"/>
      <c r="L778" s="6"/>
    </row>
    <row r="779" spans="1:12" ht="31.5" collapsed="1">
      <c r="A779" s="34"/>
      <c r="B779" s="28" t="s">
        <v>88</v>
      </c>
      <c r="C779" s="29">
        <v>925</v>
      </c>
      <c r="D779" s="30">
        <v>7</v>
      </c>
      <c r="E779" s="30">
        <v>3</v>
      </c>
      <c r="F779" s="31" t="s">
        <v>195</v>
      </c>
      <c r="G779" s="32">
        <v>600</v>
      </c>
      <c r="H779" s="33">
        <v>528.5</v>
      </c>
      <c r="I779" s="33">
        <v>549.6</v>
      </c>
      <c r="J779" s="33">
        <v>571.6</v>
      </c>
      <c r="K779" s="6"/>
      <c r="L779" s="6"/>
    </row>
    <row r="780" spans="1:12" outlineLevel="1">
      <c r="A780" s="34"/>
      <c r="B780" s="28" t="s">
        <v>245</v>
      </c>
      <c r="C780" s="29">
        <v>925</v>
      </c>
      <c r="D780" s="30">
        <v>7</v>
      </c>
      <c r="E780" s="30">
        <v>3</v>
      </c>
      <c r="F780" s="31" t="s">
        <v>246</v>
      </c>
      <c r="G780" s="32"/>
      <c r="H780" s="33">
        <f>H781</f>
        <v>0</v>
      </c>
      <c r="I780" s="33">
        <f t="shared" ref="I780:J783" si="131">I781</f>
        <v>0</v>
      </c>
      <c r="J780" s="33">
        <f t="shared" si="131"/>
        <v>0</v>
      </c>
      <c r="K780" s="6"/>
      <c r="L780" s="6"/>
    </row>
    <row r="781" spans="1:12" outlineLevel="1">
      <c r="A781" s="34"/>
      <c r="B781" s="28" t="s">
        <v>247</v>
      </c>
      <c r="C781" s="29">
        <v>925</v>
      </c>
      <c r="D781" s="30">
        <v>7</v>
      </c>
      <c r="E781" s="30">
        <v>3</v>
      </c>
      <c r="F781" s="31" t="s">
        <v>248</v>
      </c>
      <c r="G781" s="32"/>
      <c r="H781" s="33">
        <f>H782</f>
        <v>0</v>
      </c>
      <c r="I781" s="33">
        <f t="shared" si="131"/>
        <v>0</v>
      </c>
      <c r="J781" s="33">
        <f t="shared" si="131"/>
        <v>0</v>
      </c>
      <c r="K781" s="6"/>
      <c r="L781" s="6"/>
    </row>
    <row r="782" spans="1:12" ht="47.25" outlineLevel="1">
      <c r="A782" s="34"/>
      <c r="B782" s="28" t="s">
        <v>249</v>
      </c>
      <c r="C782" s="29">
        <v>925</v>
      </c>
      <c r="D782" s="30">
        <v>7</v>
      </c>
      <c r="E782" s="30">
        <v>3</v>
      </c>
      <c r="F782" s="31" t="s">
        <v>250</v>
      </c>
      <c r="G782" s="32"/>
      <c r="H782" s="33">
        <f>H783</f>
        <v>0</v>
      </c>
      <c r="I782" s="33">
        <f t="shared" si="131"/>
        <v>0</v>
      </c>
      <c r="J782" s="33">
        <f t="shared" si="131"/>
        <v>0</v>
      </c>
      <c r="K782" s="6"/>
      <c r="L782" s="6"/>
    </row>
    <row r="783" spans="1:12" outlineLevel="1">
      <c r="A783" s="34"/>
      <c r="B783" s="28" t="s">
        <v>89</v>
      </c>
      <c r="C783" s="29">
        <v>925</v>
      </c>
      <c r="D783" s="30">
        <v>7</v>
      </c>
      <c r="E783" s="30">
        <v>3</v>
      </c>
      <c r="F783" s="31" t="s">
        <v>251</v>
      </c>
      <c r="G783" s="32"/>
      <c r="H783" s="33">
        <f>H784</f>
        <v>0</v>
      </c>
      <c r="I783" s="33">
        <f t="shared" si="131"/>
        <v>0</v>
      </c>
      <c r="J783" s="33">
        <f t="shared" si="131"/>
        <v>0</v>
      </c>
      <c r="K783" s="6"/>
      <c r="L783" s="6"/>
    </row>
    <row r="784" spans="1:12" ht="31.5" outlineLevel="1">
      <c r="A784" s="34"/>
      <c r="B784" s="28" t="s">
        <v>88</v>
      </c>
      <c r="C784" s="29">
        <v>925</v>
      </c>
      <c r="D784" s="30">
        <v>7</v>
      </c>
      <c r="E784" s="30">
        <v>3</v>
      </c>
      <c r="F784" s="31" t="s">
        <v>251</v>
      </c>
      <c r="G784" s="32">
        <v>600</v>
      </c>
      <c r="H784" s="33">
        <v>0</v>
      </c>
      <c r="I784" s="33">
        <v>0</v>
      </c>
      <c r="J784" s="33">
        <v>0</v>
      </c>
      <c r="K784" s="6"/>
      <c r="L784" s="6"/>
    </row>
    <row r="785" spans="1:12" ht="47.25">
      <c r="A785" s="34"/>
      <c r="B785" s="28" t="s">
        <v>939</v>
      </c>
      <c r="C785" s="29">
        <v>925</v>
      </c>
      <c r="D785" s="30">
        <v>7</v>
      </c>
      <c r="E785" s="30">
        <v>3</v>
      </c>
      <c r="F785" s="31" t="s">
        <v>305</v>
      </c>
      <c r="G785" s="32"/>
      <c r="H785" s="33">
        <f t="shared" ref="H785:J786" si="132">H786</f>
        <v>11427.4</v>
      </c>
      <c r="I785" s="33">
        <f t="shared" si="132"/>
        <v>8846.2000000000007</v>
      </c>
      <c r="J785" s="33">
        <f t="shared" si="132"/>
        <v>6772.3</v>
      </c>
      <c r="K785" s="6"/>
      <c r="L785" s="6"/>
    </row>
    <row r="786" spans="1:12" ht="47.25">
      <c r="A786" s="34"/>
      <c r="B786" s="28" t="s">
        <v>940</v>
      </c>
      <c r="C786" s="29">
        <v>925</v>
      </c>
      <c r="D786" s="30">
        <v>7</v>
      </c>
      <c r="E786" s="30">
        <v>3</v>
      </c>
      <c r="F786" s="31" t="s">
        <v>306</v>
      </c>
      <c r="G786" s="32"/>
      <c r="H786" s="33">
        <f t="shared" si="132"/>
        <v>11427.4</v>
      </c>
      <c r="I786" s="33">
        <f t="shared" si="132"/>
        <v>8846.2000000000007</v>
      </c>
      <c r="J786" s="33">
        <f t="shared" si="132"/>
        <v>6772.3</v>
      </c>
      <c r="K786" s="6"/>
      <c r="L786" s="6"/>
    </row>
    <row r="787" spans="1:12" ht="63" collapsed="1">
      <c r="A787" s="34"/>
      <c r="B787" s="28" t="s">
        <v>307</v>
      </c>
      <c r="C787" s="29">
        <v>925</v>
      </c>
      <c r="D787" s="30">
        <v>7</v>
      </c>
      <c r="E787" s="30">
        <v>3</v>
      </c>
      <c r="F787" s="31" t="s">
        <v>308</v>
      </c>
      <c r="G787" s="32"/>
      <c r="H787" s="33">
        <f>H788+H790</f>
        <v>11427.4</v>
      </c>
      <c r="I787" s="33">
        <f>I788+I790</f>
        <v>8846.2000000000007</v>
      </c>
      <c r="J787" s="33">
        <f>J788+J790</f>
        <v>6772.3</v>
      </c>
      <c r="K787" s="6"/>
      <c r="L787" s="6"/>
    </row>
    <row r="788" spans="1:12" outlineLevel="1">
      <c r="A788" s="34"/>
      <c r="B788" s="28" t="s">
        <v>896</v>
      </c>
      <c r="C788" s="29">
        <v>925</v>
      </c>
      <c r="D788" s="30">
        <v>7</v>
      </c>
      <c r="E788" s="30">
        <v>3</v>
      </c>
      <c r="F788" s="31" t="s">
        <v>310</v>
      </c>
      <c r="G788" s="32"/>
      <c r="H788" s="33">
        <f>H789</f>
        <v>0</v>
      </c>
      <c r="I788" s="33">
        <f>I789</f>
        <v>0</v>
      </c>
      <c r="J788" s="33">
        <f>J789</f>
        <v>0</v>
      </c>
      <c r="K788" s="6"/>
      <c r="L788" s="6"/>
    </row>
    <row r="789" spans="1:12" ht="31.5" outlineLevel="1">
      <c r="A789" s="34"/>
      <c r="B789" s="28" t="s">
        <v>88</v>
      </c>
      <c r="C789" s="29">
        <v>925</v>
      </c>
      <c r="D789" s="30">
        <v>7</v>
      </c>
      <c r="E789" s="30">
        <v>3</v>
      </c>
      <c r="F789" s="31" t="s">
        <v>310</v>
      </c>
      <c r="G789" s="32">
        <v>600</v>
      </c>
      <c r="H789" s="33">
        <v>0</v>
      </c>
      <c r="I789" s="33">
        <v>0</v>
      </c>
      <c r="J789" s="33">
        <v>0</v>
      </c>
      <c r="K789" s="6"/>
      <c r="L789" s="6"/>
    </row>
    <row r="790" spans="1:12">
      <c r="A790" s="34"/>
      <c r="B790" s="37" t="s">
        <v>311</v>
      </c>
      <c r="C790" s="29">
        <v>925</v>
      </c>
      <c r="D790" s="30">
        <v>7</v>
      </c>
      <c r="E790" s="30">
        <v>3</v>
      </c>
      <c r="F790" s="31" t="s">
        <v>312</v>
      </c>
      <c r="G790" s="32"/>
      <c r="H790" s="33">
        <f>H791</f>
        <v>11427.4</v>
      </c>
      <c r="I790" s="33">
        <f>I791</f>
        <v>8846.2000000000007</v>
      </c>
      <c r="J790" s="33">
        <f>J791</f>
        <v>6772.3</v>
      </c>
      <c r="K790" s="6"/>
      <c r="L790" s="6"/>
    </row>
    <row r="791" spans="1:12" ht="31.5">
      <c r="A791" s="34"/>
      <c r="B791" s="28" t="s">
        <v>88</v>
      </c>
      <c r="C791" s="29">
        <v>925</v>
      </c>
      <c r="D791" s="30">
        <v>7</v>
      </c>
      <c r="E791" s="30">
        <v>3</v>
      </c>
      <c r="F791" s="31" t="s">
        <v>312</v>
      </c>
      <c r="G791" s="32">
        <v>600</v>
      </c>
      <c r="H791" s="33">
        <v>11427.4</v>
      </c>
      <c r="I791" s="33">
        <v>8846.2000000000007</v>
      </c>
      <c r="J791" s="33">
        <v>6772.3</v>
      </c>
      <c r="K791" s="6"/>
      <c r="L791" s="6"/>
    </row>
    <row r="792" spans="1:12">
      <c r="A792" s="34"/>
      <c r="B792" s="28" t="s">
        <v>372</v>
      </c>
      <c r="C792" s="29">
        <v>925</v>
      </c>
      <c r="D792" s="30">
        <v>7</v>
      </c>
      <c r="E792" s="30">
        <v>3</v>
      </c>
      <c r="F792" s="31" t="s">
        <v>373</v>
      </c>
      <c r="G792" s="32"/>
      <c r="H792" s="33">
        <f>H793</f>
        <v>312.5</v>
      </c>
      <c r="I792" s="33">
        <f t="shared" ref="I792:J795" si="133">I793</f>
        <v>312.5</v>
      </c>
      <c r="J792" s="33">
        <f t="shared" si="133"/>
        <v>312.5</v>
      </c>
      <c r="K792" s="6"/>
      <c r="L792" s="6"/>
    </row>
    <row r="793" spans="1:12" ht="31.5">
      <c r="A793" s="34"/>
      <c r="B793" s="28" t="s">
        <v>374</v>
      </c>
      <c r="C793" s="29">
        <v>925</v>
      </c>
      <c r="D793" s="30">
        <v>7</v>
      </c>
      <c r="E793" s="30">
        <v>3</v>
      </c>
      <c r="F793" s="31" t="s">
        <v>375</v>
      </c>
      <c r="G793" s="32"/>
      <c r="H793" s="33">
        <f>H794</f>
        <v>312.5</v>
      </c>
      <c r="I793" s="33">
        <f t="shared" si="133"/>
        <v>312.5</v>
      </c>
      <c r="J793" s="33">
        <f t="shared" si="133"/>
        <v>312.5</v>
      </c>
      <c r="K793" s="6"/>
      <c r="L793" s="6"/>
    </row>
    <row r="794" spans="1:12" ht="31.5">
      <c r="A794" s="34"/>
      <c r="B794" s="28" t="s">
        <v>376</v>
      </c>
      <c r="C794" s="29">
        <v>925</v>
      </c>
      <c r="D794" s="30">
        <v>7</v>
      </c>
      <c r="E794" s="30">
        <v>3</v>
      </c>
      <c r="F794" s="31" t="s">
        <v>377</v>
      </c>
      <c r="G794" s="32"/>
      <c r="H794" s="33">
        <f>H795</f>
        <v>312.5</v>
      </c>
      <c r="I794" s="33">
        <f t="shared" si="133"/>
        <v>312.5</v>
      </c>
      <c r="J794" s="33">
        <f t="shared" si="133"/>
        <v>312.5</v>
      </c>
      <c r="K794" s="6"/>
      <c r="L794" s="6"/>
    </row>
    <row r="795" spans="1:12" ht="94.5">
      <c r="A795" s="34"/>
      <c r="B795" s="37" t="s">
        <v>380</v>
      </c>
      <c r="C795" s="29">
        <v>925</v>
      </c>
      <c r="D795" s="30">
        <v>7</v>
      </c>
      <c r="E795" s="30">
        <v>3</v>
      </c>
      <c r="F795" s="31" t="s">
        <v>381</v>
      </c>
      <c r="G795" s="32"/>
      <c r="H795" s="33">
        <f>H796</f>
        <v>312.5</v>
      </c>
      <c r="I795" s="33">
        <f t="shared" si="133"/>
        <v>312.5</v>
      </c>
      <c r="J795" s="33">
        <f t="shared" si="133"/>
        <v>312.5</v>
      </c>
      <c r="K795" s="6"/>
      <c r="L795" s="6"/>
    </row>
    <row r="796" spans="1:12" ht="31.5">
      <c r="A796" s="34"/>
      <c r="B796" s="28" t="s">
        <v>88</v>
      </c>
      <c r="C796" s="29">
        <v>925</v>
      </c>
      <c r="D796" s="30">
        <v>7</v>
      </c>
      <c r="E796" s="30">
        <v>3</v>
      </c>
      <c r="F796" s="31" t="s">
        <v>381</v>
      </c>
      <c r="G796" s="32">
        <v>600</v>
      </c>
      <c r="H796" s="33">
        <v>312.5</v>
      </c>
      <c r="I796" s="33">
        <v>312.5</v>
      </c>
      <c r="J796" s="33">
        <v>312.5</v>
      </c>
      <c r="K796" s="6"/>
      <c r="L796" s="6"/>
    </row>
    <row r="797" spans="1:12">
      <c r="A797" s="45"/>
      <c r="B797" s="28" t="s">
        <v>46</v>
      </c>
      <c r="C797" s="29">
        <v>925</v>
      </c>
      <c r="D797" s="30">
        <v>7</v>
      </c>
      <c r="E797" s="30">
        <v>9</v>
      </c>
      <c r="F797" s="31"/>
      <c r="G797" s="32"/>
      <c r="H797" s="33">
        <f>H798+H823+H850+H843+H818</f>
        <v>113199.7</v>
      </c>
      <c r="I797" s="33">
        <f t="shared" ref="I797:J797" si="134">I798+I823+I850+I843+I818</f>
        <v>180294.7</v>
      </c>
      <c r="J797" s="33">
        <f t="shared" si="134"/>
        <v>109583.49999999999</v>
      </c>
      <c r="K797" s="6"/>
      <c r="L797" s="6"/>
    </row>
    <row r="798" spans="1:12">
      <c r="A798" s="27"/>
      <c r="B798" s="28" t="s">
        <v>80</v>
      </c>
      <c r="C798" s="29">
        <v>925</v>
      </c>
      <c r="D798" s="30">
        <v>7</v>
      </c>
      <c r="E798" s="30">
        <v>9</v>
      </c>
      <c r="F798" s="31" t="s">
        <v>81</v>
      </c>
      <c r="G798" s="32"/>
      <c r="H798" s="33">
        <f>H799</f>
        <v>88841.3</v>
      </c>
      <c r="I798" s="33">
        <f>I799</f>
        <v>88495.2</v>
      </c>
      <c r="J798" s="33">
        <f>J799</f>
        <v>88495.2</v>
      </c>
      <c r="K798" s="6"/>
      <c r="L798" s="6"/>
    </row>
    <row r="799" spans="1:12" ht="31.5">
      <c r="A799" s="45"/>
      <c r="B799" s="28" t="s">
        <v>196</v>
      </c>
      <c r="C799" s="29">
        <v>925</v>
      </c>
      <c r="D799" s="30">
        <v>7</v>
      </c>
      <c r="E799" s="30">
        <v>9</v>
      </c>
      <c r="F799" s="31" t="s">
        <v>197</v>
      </c>
      <c r="G799" s="32"/>
      <c r="H799" s="33">
        <f>H800+H807</f>
        <v>88841.3</v>
      </c>
      <c r="I799" s="33">
        <f>I800+I807</f>
        <v>88495.2</v>
      </c>
      <c r="J799" s="33">
        <f>J800+J807</f>
        <v>88495.2</v>
      </c>
      <c r="K799" s="6"/>
      <c r="L799" s="6"/>
    </row>
    <row r="800" spans="1:12">
      <c r="A800" s="45"/>
      <c r="B800" s="28" t="s">
        <v>198</v>
      </c>
      <c r="C800" s="29">
        <v>925</v>
      </c>
      <c r="D800" s="30">
        <v>7</v>
      </c>
      <c r="E800" s="30">
        <v>9</v>
      </c>
      <c r="F800" s="31" t="s">
        <v>199</v>
      </c>
      <c r="G800" s="32"/>
      <c r="H800" s="33">
        <f>H801+H805</f>
        <v>20717.7</v>
      </c>
      <c r="I800" s="33">
        <f>I801+I805</f>
        <v>20717.7</v>
      </c>
      <c r="J800" s="33">
        <f>J801+J805</f>
        <v>20717.7</v>
      </c>
      <c r="K800" s="6"/>
      <c r="L800" s="6"/>
    </row>
    <row r="801" spans="1:81">
      <c r="A801" s="45"/>
      <c r="B801" s="28" t="s">
        <v>200</v>
      </c>
      <c r="C801" s="29">
        <v>925</v>
      </c>
      <c r="D801" s="30">
        <v>7</v>
      </c>
      <c r="E801" s="30">
        <v>9</v>
      </c>
      <c r="F801" s="31" t="s">
        <v>201</v>
      </c>
      <c r="G801" s="32"/>
      <c r="H801" s="33">
        <f>H802+H803+H804</f>
        <v>20717.7</v>
      </c>
      <c r="I801" s="33">
        <f>I802+I803+I804</f>
        <v>20717.7</v>
      </c>
      <c r="J801" s="33">
        <f>J802+J803+J804</f>
        <v>20717.7</v>
      </c>
      <c r="K801" s="6"/>
      <c r="L801" s="6"/>
    </row>
    <row r="802" spans="1:81" ht="47.25">
      <c r="A802" s="45"/>
      <c r="B802" s="28" t="s">
        <v>113</v>
      </c>
      <c r="C802" s="29">
        <v>925</v>
      </c>
      <c r="D802" s="30">
        <v>7</v>
      </c>
      <c r="E802" s="30">
        <v>9</v>
      </c>
      <c r="F802" s="31" t="s">
        <v>201</v>
      </c>
      <c r="G802" s="32">
        <v>100</v>
      </c>
      <c r="H802" s="33">
        <v>18117.7</v>
      </c>
      <c r="I802" s="33">
        <v>18117.7</v>
      </c>
      <c r="J802" s="33">
        <v>18117.7</v>
      </c>
      <c r="K802" s="6"/>
      <c r="L802" s="6"/>
    </row>
    <row r="803" spans="1:81" ht="31.5" collapsed="1">
      <c r="A803" s="45"/>
      <c r="B803" s="28" t="s">
        <v>101</v>
      </c>
      <c r="C803" s="29">
        <v>925</v>
      </c>
      <c r="D803" s="30">
        <v>7</v>
      </c>
      <c r="E803" s="30">
        <v>9</v>
      </c>
      <c r="F803" s="31" t="s">
        <v>201</v>
      </c>
      <c r="G803" s="32">
        <v>200</v>
      </c>
      <c r="H803" s="33">
        <v>2600</v>
      </c>
      <c r="I803" s="33">
        <v>2600</v>
      </c>
      <c r="J803" s="33">
        <v>2600</v>
      </c>
    </row>
    <row r="804" spans="1:81" outlineLevel="1">
      <c r="A804" s="45"/>
      <c r="B804" s="28" t="s">
        <v>191</v>
      </c>
      <c r="C804" s="29">
        <v>925</v>
      </c>
      <c r="D804" s="30">
        <v>7</v>
      </c>
      <c r="E804" s="30">
        <v>9</v>
      </c>
      <c r="F804" s="31" t="s">
        <v>201</v>
      </c>
      <c r="G804" s="32">
        <v>800</v>
      </c>
      <c r="H804" s="33">
        <v>0</v>
      </c>
      <c r="I804" s="33">
        <v>0</v>
      </c>
      <c r="J804" s="33">
        <v>0</v>
      </c>
    </row>
    <row r="805" spans="1:81" s="1" customFormat="1" ht="94.5" outlineLevel="1">
      <c r="A805" s="45"/>
      <c r="B805" s="28" t="s">
        <v>202</v>
      </c>
      <c r="C805" s="29">
        <v>925</v>
      </c>
      <c r="D805" s="30">
        <v>7</v>
      </c>
      <c r="E805" s="30">
        <v>9</v>
      </c>
      <c r="F805" s="31" t="s">
        <v>203</v>
      </c>
      <c r="G805" s="32"/>
      <c r="H805" s="33">
        <f>H806</f>
        <v>0</v>
      </c>
      <c r="I805" s="33">
        <f>I806</f>
        <v>0</v>
      </c>
      <c r="J805" s="33">
        <f>J806</f>
        <v>0</v>
      </c>
      <c r="K805" s="8"/>
      <c r="L805" s="9"/>
      <c r="M805" s="6"/>
      <c r="N805" s="6"/>
      <c r="O805" s="6"/>
      <c r="P805" s="6"/>
      <c r="Q805" s="6"/>
      <c r="R805" s="6"/>
      <c r="S805" s="6"/>
      <c r="T805" s="6"/>
      <c r="U805" s="6"/>
      <c r="V805" s="6"/>
      <c r="W805" s="6"/>
      <c r="X805" s="6"/>
      <c r="Y805" s="6"/>
      <c r="Z805" s="6"/>
      <c r="AA805" s="6"/>
      <c r="AB805" s="6"/>
      <c r="AC805" s="6"/>
      <c r="AD805" s="6"/>
      <c r="AE805" s="6"/>
      <c r="AF805" s="6"/>
      <c r="AG805" s="6"/>
      <c r="AH805" s="6"/>
      <c r="AI805" s="6"/>
      <c r="AJ805" s="6"/>
      <c r="AK805" s="6"/>
      <c r="AL805" s="6"/>
      <c r="AM805" s="6"/>
      <c r="AN805" s="6"/>
      <c r="AO805" s="6"/>
      <c r="AP805" s="6"/>
      <c r="AQ805" s="6"/>
      <c r="AR805" s="6"/>
      <c r="AS805" s="6"/>
      <c r="AT805" s="6"/>
      <c r="AU805" s="6"/>
      <c r="AV805" s="6"/>
      <c r="AW805" s="6"/>
      <c r="AX805" s="6"/>
      <c r="AY805" s="6"/>
      <c r="AZ805" s="6"/>
      <c r="BA805" s="6"/>
      <c r="BB805" s="6"/>
      <c r="BC805" s="6"/>
      <c r="BD805" s="6"/>
      <c r="BE805" s="6"/>
      <c r="BF805" s="6"/>
      <c r="BG805" s="6"/>
      <c r="BH805" s="6"/>
      <c r="BI805" s="6"/>
      <c r="BJ805" s="6"/>
      <c r="BK805" s="6"/>
      <c r="BL805" s="6"/>
      <c r="BM805" s="6"/>
      <c r="BN805" s="6"/>
      <c r="BO805" s="6"/>
      <c r="BP805" s="6"/>
      <c r="BQ805" s="6"/>
      <c r="BR805" s="6"/>
      <c r="BS805" s="6"/>
      <c r="BT805" s="6"/>
      <c r="BU805" s="6"/>
      <c r="BV805" s="6"/>
      <c r="BW805" s="6"/>
      <c r="BX805" s="6"/>
      <c r="BY805" s="6"/>
      <c r="BZ805" s="6"/>
      <c r="CA805" s="6"/>
      <c r="CB805" s="6"/>
      <c r="CC805" s="6"/>
    </row>
    <row r="806" spans="1:81" s="1" customFormat="1" ht="47.25" outlineLevel="1">
      <c r="A806" s="45"/>
      <c r="B806" s="28" t="s">
        <v>113</v>
      </c>
      <c r="C806" s="29">
        <v>925</v>
      </c>
      <c r="D806" s="30">
        <v>7</v>
      </c>
      <c r="E806" s="30">
        <v>9</v>
      </c>
      <c r="F806" s="31" t="s">
        <v>203</v>
      </c>
      <c r="G806" s="32">
        <v>100</v>
      </c>
      <c r="H806" s="33">
        <v>0</v>
      </c>
      <c r="I806" s="33">
        <v>0</v>
      </c>
      <c r="J806" s="33">
        <v>0</v>
      </c>
      <c r="K806" s="8"/>
      <c r="L806" s="9"/>
      <c r="M806" s="6"/>
      <c r="N806" s="6"/>
      <c r="O806" s="6"/>
      <c r="P806" s="6"/>
      <c r="Q806" s="6"/>
      <c r="R806" s="6"/>
      <c r="S806" s="6"/>
      <c r="T806" s="6"/>
      <c r="U806" s="6"/>
      <c r="V806" s="6"/>
      <c r="W806" s="6"/>
      <c r="X806" s="6"/>
      <c r="Y806" s="6"/>
      <c r="Z806" s="6"/>
      <c r="AA806" s="6"/>
      <c r="AB806" s="6"/>
      <c r="AC806" s="6"/>
      <c r="AD806" s="6"/>
      <c r="AE806" s="6"/>
      <c r="AF806" s="6"/>
      <c r="AG806" s="6"/>
      <c r="AH806" s="6"/>
      <c r="AI806" s="6"/>
      <c r="AJ806" s="6"/>
      <c r="AK806" s="6"/>
      <c r="AL806" s="6"/>
      <c r="AM806" s="6"/>
      <c r="AN806" s="6"/>
      <c r="AO806" s="6"/>
      <c r="AP806" s="6"/>
      <c r="AQ806" s="6"/>
      <c r="AR806" s="6"/>
      <c r="AS806" s="6"/>
      <c r="AT806" s="6"/>
      <c r="AU806" s="6"/>
      <c r="AV806" s="6"/>
      <c r="AW806" s="6"/>
      <c r="AX806" s="6"/>
      <c r="AY806" s="6"/>
      <c r="AZ806" s="6"/>
      <c r="BA806" s="6"/>
      <c r="BB806" s="6"/>
      <c r="BC806" s="6"/>
      <c r="BD806" s="6"/>
      <c r="BE806" s="6"/>
      <c r="BF806" s="6"/>
      <c r="BG806" s="6"/>
      <c r="BH806" s="6"/>
      <c r="BI806" s="6"/>
      <c r="BJ806" s="6"/>
      <c r="BK806" s="6"/>
      <c r="BL806" s="6"/>
      <c r="BM806" s="6"/>
      <c r="BN806" s="6"/>
      <c r="BO806" s="6"/>
      <c r="BP806" s="6"/>
      <c r="BQ806" s="6"/>
      <c r="BR806" s="6"/>
      <c r="BS806" s="6"/>
      <c r="BT806" s="6"/>
      <c r="BU806" s="6"/>
      <c r="BV806" s="6"/>
      <c r="BW806" s="6"/>
      <c r="BX806" s="6"/>
      <c r="BY806" s="6"/>
      <c r="BZ806" s="6"/>
      <c r="CA806" s="6"/>
      <c r="CB806" s="6"/>
      <c r="CC806" s="6"/>
    </row>
    <row r="807" spans="1:81" ht="31.5">
      <c r="A807" s="45"/>
      <c r="B807" s="28" t="s">
        <v>204</v>
      </c>
      <c r="C807" s="29">
        <v>925</v>
      </c>
      <c r="D807" s="30">
        <v>7</v>
      </c>
      <c r="E807" s="30">
        <v>9</v>
      </c>
      <c r="F807" s="31" t="s">
        <v>205</v>
      </c>
      <c r="G807" s="32"/>
      <c r="H807" s="33">
        <f>H808+H813</f>
        <v>68123.600000000006</v>
      </c>
      <c r="I807" s="33">
        <f>I808+I813</f>
        <v>67777.5</v>
      </c>
      <c r="J807" s="33">
        <f>J808+J813</f>
        <v>67777.5</v>
      </c>
    </row>
    <row r="808" spans="1:81" ht="31.5">
      <c r="A808" s="45"/>
      <c r="B808" s="28" t="s">
        <v>187</v>
      </c>
      <c r="C808" s="29">
        <v>925</v>
      </c>
      <c r="D808" s="30">
        <v>7</v>
      </c>
      <c r="E808" s="30">
        <v>9</v>
      </c>
      <c r="F808" s="31" t="s">
        <v>206</v>
      </c>
      <c r="G808" s="32"/>
      <c r="H808" s="33">
        <f>H809+H810+H812+H811</f>
        <v>58123.600000000006</v>
      </c>
      <c r="I808" s="33">
        <f>I809+I810+I812+I811</f>
        <v>57777.5</v>
      </c>
      <c r="J808" s="33">
        <f>J809+J810+J812+J811</f>
        <v>57777.5</v>
      </c>
    </row>
    <row r="809" spans="1:81" ht="47.25">
      <c r="A809" s="45"/>
      <c r="B809" s="28" t="s">
        <v>113</v>
      </c>
      <c r="C809" s="29">
        <v>925</v>
      </c>
      <c r="D809" s="30">
        <v>7</v>
      </c>
      <c r="E809" s="30">
        <v>9</v>
      </c>
      <c r="F809" s="31" t="s">
        <v>206</v>
      </c>
      <c r="G809" s="32">
        <v>100</v>
      </c>
      <c r="H809" s="33">
        <v>46465</v>
      </c>
      <c r="I809" s="33">
        <v>46465</v>
      </c>
      <c r="J809" s="33">
        <v>46465</v>
      </c>
    </row>
    <row r="810" spans="1:81" ht="31.5">
      <c r="A810" s="45"/>
      <c r="B810" s="28" t="s">
        <v>101</v>
      </c>
      <c r="C810" s="29">
        <v>925</v>
      </c>
      <c r="D810" s="30">
        <v>7</v>
      </c>
      <c r="E810" s="30">
        <v>9</v>
      </c>
      <c r="F810" s="31" t="s">
        <v>206</v>
      </c>
      <c r="G810" s="32">
        <v>200</v>
      </c>
      <c r="H810" s="33">
        <v>1288.5999999999999</v>
      </c>
      <c r="I810" s="33">
        <v>942.5</v>
      </c>
      <c r="J810" s="33">
        <v>942.5</v>
      </c>
    </row>
    <row r="811" spans="1:81" ht="31.5">
      <c r="A811" s="45"/>
      <c r="B811" s="28" t="s">
        <v>88</v>
      </c>
      <c r="C811" s="29">
        <v>925</v>
      </c>
      <c r="D811" s="30">
        <v>7</v>
      </c>
      <c r="E811" s="30">
        <v>9</v>
      </c>
      <c r="F811" s="31" t="s">
        <v>206</v>
      </c>
      <c r="G811" s="32">
        <v>600</v>
      </c>
      <c r="H811" s="33">
        <v>10085.700000000001</v>
      </c>
      <c r="I811" s="33">
        <v>10085.700000000001</v>
      </c>
      <c r="J811" s="33">
        <v>10085.700000000001</v>
      </c>
    </row>
    <row r="812" spans="1:81">
      <c r="A812" s="45"/>
      <c r="B812" s="28" t="s">
        <v>191</v>
      </c>
      <c r="C812" s="29">
        <v>925</v>
      </c>
      <c r="D812" s="30">
        <v>7</v>
      </c>
      <c r="E812" s="30">
        <v>9</v>
      </c>
      <c r="F812" s="31" t="s">
        <v>206</v>
      </c>
      <c r="G812" s="32">
        <v>800</v>
      </c>
      <c r="H812" s="33">
        <v>284.3</v>
      </c>
      <c r="I812" s="33">
        <v>284.3</v>
      </c>
      <c r="J812" s="33">
        <v>284.3</v>
      </c>
    </row>
    <row r="813" spans="1:81">
      <c r="A813" s="45"/>
      <c r="B813" s="28" t="s">
        <v>207</v>
      </c>
      <c r="C813" s="29">
        <v>925</v>
      </c>
      <c r="D813" s="30">
        <v>7</v>
      </c>
      <c r="E813" s="30">
        <v>9</v>
      </c>
      <c r="F813" s="31" t="s">
        <v>208</v>
      </c>
      <c r="G813" s="32"/>
      <c r="H813" s="33">
        <f>H815+H816+H814+H817</f>
        <v>10000</v>
      </c>
      <c r="I813" s="33">
        <f t="shared" ref="I813:J813" si="135">I815+I816+I814+I817</f>
        <v>10000</v>
      </c>
      <c r="J813" s="33">
        <f t="shared" si="135"/>
        <v>10000</v>
      </c>
    </row>
    <row r="814" spans="1:81" ht="47.25">
      <c r="A814" s="45"/>
      <c r="B814" s="28" t="s">
        <v>113</v>
      </c>
      <c r="C814" s="29">
        <v>925</v>
      </c>
      <c r="D814" s="30">
        <v>7</v>
      </c>
      <c r="E814" s="30">
        <v>9</v>
      </c>
      <c r="F814" s="31" t="s">
        <v>208</v>
      </c>
      <c r="G814" s="32">
        <v>100</v>
      </c>
      <c r="H814" s="33">
        <v>300</v>
      </c>
      <c r="I814" s="33">
        <v>300</v>
      </c>
      <c r="J814" s="33">
        <v>300</v>
      </c>
    </row>
    <row r="815" spans="1:81" ht="31.5">
      <c r="A815" s="45"/>
      <c r="B815" s="28" t="s">
        <v>101</v>
      </c>
      <c r="C815" s="29">
        <v>925</v>
      </c>
      <c r="D815" s="30">
        <v>7</v>
      </c>
      <c r="E815" s="30">
        <v>9</v>
      </c>
      <c r="F815" s="31" t="s">
        <v>208</v>
      </c>
      <c r="G815" s="32">
        <v>200</v>
      </c>
      <c r="H815" s="33">
        <v>8500</v>
      </c>
      <c r="I815" s="33">
        <v>8500</v>
      </c>
      <c r="J815" s="33">
        <v>8500</v>
      </c>
      <c r="Q815" s="6" t="s">
        <v>0</v>
      </c>
    </row>
    <row r="816" spans="1:81" collapsed="1">
      <c r="A816" s="45"/>
      <c r="B816" s="36" t="s">
        <v>110</v>
      </c>
      <c r="C816" s="29">
        <v>925</v>
      </c>
      <c r="D816" s="30">
        <v>7</v>
      </c>
      <c r="E816" s="30">
        <v>9</v>
      </c>
      <c r="F816" s="31" t="s">
        <v>208</v>
      </c>
      <c r="G816" s="32">
        <v>300</v>
      </c>
      <c r="H816" s="33">
        <v>1200</v>
      </c>
      <c r="I816" s="33">
        <v>1200</v>
      </c>
      <c r="J816" s="33">
        <v>1200</v>
      </c>
    </row>
    <row r="817" spans="1:81" ht="31.5" outlineLevel="1">
      <c r="A817" s="45"/>
      <c r="B817" s="28" t="s">
        <v>88</v>
      </c>
      <c r="C817" s="29">
        <v>925</v>
      </c>
      <c r="D817" s="30">
        <v>7</v>
      </c>
      <c r="E817" s="30">
        <v>9</v>
      </c>
      <c r="F817" s="31" t="s">
        <v>208</v>
      </c>
      <c r="G817" s="32">
        <v>600</v>
      </c>
      <c r="H817" s="33">
        <f>155.8-155.8</f>
        <v>0</v>
      </c>
      <c r="I817" s="33">
        <v>0</v>
      </c>
      <c r="J817" s="33">
        <v>0</v>
      </c>
    </row>
    <row r="818" spans="1:81">
      <c r="A818" s="45"/>
      <c r="B818" s="36" t="s">
        <v>209</v>
      </c>
      <c r="C818" s="29">
        <v>925</v>
      </c>
      <c r="D818" s="30">
        <v>7</v>
      </c>
      <c r="E818" s="30">
        <v>9</v>
      </c>
      <c r="F818" s="31" t="s">
        <v>210</v>
      </c>
      <c r="G818" s="32"/>
      <c r="H818" s="33">
        <f t="shared" ref="H818:J821" si="136">H819</f>
        <v>1020</v>
      </c>
      <c r="I818" s="33">
        <f t="shared" si="136"/>
        <v>1020</v>
      </c>
      <c r="J818" s="33">
        <f t="shared" si="136"/>
        <v>1020</v>
      </c>
      <c r="K818" s="6"/>
      <c r="L818" s="6"/>
    </row>
    <row r="819" spans="1:81" ht="31.5">
      <c r="A819" s="45"/>
      <c r="B819" s="28" t="s">
        <v>211</v>
      </c>
      <c r="C819" s="29">
        <v>925</v>
      </c>
      <c r="D819" s="30">
        <v>7</v>
      </c>
      <c r="E819" s="30">
        <v>9</v>
      </c>
      <c r="F819" s="31" t="s">
        <v>212</v>
      </c>
      <c r="G819" s="32"/>
      <c r="H819" s="33">
        <f t="shared" si="136"/>
        <v>1020</v>
      </c>
      <c r="I819" s="33">
        <f t="shared" si="136"/>
        <v>1020</v>
      </c>
      <c r="J819" s="33">
        <f t="shared" si="136"/>
        <v>1020</v>
      </c>
      <c r="K819" s="6"/>
      <c r="L819" s="6"/>
    </row>
    <row r="820" spans="1:81" ht="47.25">
      <c r="A820" s="45"/>
      <c r="B820" s="28" t="s">
        <v>241</v>
      </c>
      <c r="C820" s="29">
        <v>925</v>
      </c>
      <c r="D820" s="30">
        <v>7</v>
      </c>
      <c r="E820" s="30">
        <v>9</v>
      </c>
      <c r="F820" s="31" t="s">
        <v>242</v>
      </c>
      <c r="G820" s="32"/>
      <c r="H820" s="33">
        <f>H821</f>
        <v>1020</v>
      </c>
      <c r="I820" s="33">
        <f t="shared" si="136"/>
        <v>1020</v>
      </c>
      <c r="J820" s="33">
        <f t="shared" si="136"/>
        <v>1020</v>
      </c>
      <c r="K820" s="6"/>
      <c r="L820" s="6"/>
    </row>
    <row r="821" spans="1:81" ht="31.5">
      <c r="A821" s="45"/>
      <c r="B821" s="28" t="s">
        <v>243</v>
      </c>
      <c r="C821" s="29">
        <v>925</v>
      </c>
      <c r="D821" s="30">
        <v>7</v>
      </c>
      <c r="E821" s="30">
        <v>9</v>
      </c>
      <c r="F821" s="31" t="s">
        <v>244</v>
      </c>
      <c r="G821" s="32"/>
      <c r="H821" s="33">
        <f>H822</f>
        <v>1020</v>
      </c>
      <c r="I821" s="33">
        <f t="shared" si="136"/>
        <v>1020</v>
      </c>
      <c r="J821" s="33">
        <f t="shared" si="136"/>
        <v>1020</v>
      </c>
      <c r="K821" s="6"/>
      <c r="L821" s="6"/>
    </row>
    <row r="822" spans="1:81">
      <c r="A822" s="45"/>
      <c r="B822" s="28" t="s">
        <v>110</v>
      </c>
      <c r="C822" s="29">
        <v>925</v>
      </c>
      <c r="D822" s="30">
        <v>7</v>
      </c>
      <c r="E822" s="30">
        <v>9</v>
      </c>
      <c r="F822" s="31" t="s">
        <v>244</v>
      </c>
      <c r="G822" s="32">
        <v>300</v>
      </c>
      <c r="H822" s="33">
        <v>1020</v>
      </c>
      <c r="I822" s="33">
        <v>1020</v>
      </c>
      <c r="J822" s="33">
        <v>1020</v>
      </c>
      <c r="K822" s="6"/>
      <c r="L822" s="6"/>
    </row>
    <row r="823" spans="1:81">
      <c r="A823" s="45"/>
      <c r="B823" s="28" t="s">
        <v>898</v>
      </c>
      <c r="C823" s="29">
        <v>925</v>
      </c>
      <c r="D823" s="30">
        <v>7</v>
      </c>
      <c r="E823" s="30">
        <v>9</v>
      </c>
      <c r="F823" s="31" t="s">
        <v>253</v>
      </c>
      <c r="G823" s="32"/>
      <c r="H823" s="33">
        <f>H835+H824+H840</f>
        <v>22726.199999999997</v>
      </c>
      <c r="I823" s="33">
        <f t="shared" ref="I823:J823" si="137">I835+I824+I840</f>
        <v>90167.299999999988</v>
      </c>
      <c r="J823" s="33">
        <f t="shared" si="137"/>
        <v>19456.099999999999</v>
      </c>
    </row>
    <row r="824" spans="1:81">
      <c r="A824" s="45"/>
      <c r="B824" s="28" t="s">
        <v>254</v>
      </c>
      <c r="C824" s="29">
        <v>925</v>
      </c>
      <c r="D824" s="30">
        <v>7</v>
      </c>
      <c r="E824" s="30">
        <v>9</v>
      </c>
      <c r="F824" s="31" t="s">
        <v>255</v>
      </c>
      <c r="G824" s="32"/>
      <c r="H824" s="33">
        <f>H825</f>
        <v>22226.199999999997</v>
      </c>
      <c r="I824" s="33">
        <f>I825</f>
        <v>18668.099999999999</v>
      </c>
      <c r="J824" s="33">
        <f>J825</f>
        <v>18956.099999999999</v>
      </c>
    </row>
    <row r="825" spans="1:81">
      <c r="A825" s="45"/>
      <c r="B825" s="28" t="s">
        <v>256</v>
      </c>
      <c r="C825" s="29">
        <v>925</v>
      </c>
      <c r="D825" s="30">
        <v>7</v>
      </c>
      <c r="E825" s="30">
        <v>9</v>
      </c>
      <c r="F825" s="31" t="s">
        <v>257</v>
      </c>
      <c r="G825" s="32"/>
      <c r="H825" s="33">
        <f>H826+H829+H833+H831</f>
        <v>22226.199999999997</v>
      </c>
      <c r="I825" s="33">
        <f t="shared" ref="I825:J825" si="138">I826+I829+I833+I831</f>
        <v>18668.099999999999</v>
      </c>
      <c r="J825" s="33">
        <f t="shared" si="138"/>
        <v>18956.099999999999</v>
      </c>
    </row>
    <row r="826" spans="1:81">
      <c r="A826" s="45"/>
      <c r="B826" s="28" t="s">
        <v>258</v>
      </c>
      <c r="C826" s="29">
        <v>925</v>
      </c>
      <c r="D826" s="30">
        <v>7</v>
      </c>
      <c r="E826" s="30">
        <v>9</v>
      </c>
      <c r="F826" s="31" t="s">
        <v>259</v>
      </c>
      <c r="G826" s="32"/>
      <c r="H826" s="33">
        <f>H827+H828</f>
        <v>7970</v>
      </c>
      <c r="I826" s="33">
        <f>I827+I828</f>
        <v>7970</v>
      </c>
      <c r="J826" s="33">
        <f>J827+J828</f>
        <v>7970</v>
      </c>
    </row>
    <row r="827" spans="1:81" ht="31.5">
      <c r="A827" s="45"/>
      <c r="B827" s="28" t="s">
        <v>101</v>
      </c>
      <c r="C827" s="29">
        <v>925</v>
      </c>
      <c r="D827" s="30">
        <v>7</v>
      </c>
      <c r="E827" s="30">
        <v>9</v>
      </c>
      <c r="F827" s="31" t="s">
        <v>259</v>
      </c>
      <c r="G827" s="32">
        <v>200</v>
      </c>
      <c r="H827" s="33">
        <v>500</v>
      </c>
      <c r="I827" s="33">
        <v>500</v>
      </c>
      <c r="J827" s="33">
        <v>500</v>
      </c>
    </row>
    <row r="828" spans="1:81" ht="31.5">
      <c r="A828" s="45"/>
      <c r="B828" s="28" t="s">
        <v>88</v>
      </c>
      <c r="C828" s="29">
        <v>925</v>
      </c>
      <c r="D828" s="30">
        <v>7</v>
      </c>
      <c r="E828" s="30">
        <v>9</v>
      </c>
      <c r="F828" s="31" t="s">
        <v>259</v>
      </c>
      <c r="G828" s="32">
        <v>600</v>
      </c>
      <c r="H828" s="33">
        <v>7470</v>
      </c>
      <c r="I828" s="33">
        <v>7470</v>
      </c>
      <c r="J828" s="33">
        <v>7470</v>
      </c>
    </row>
    <row r="829" spans="1:81" ht="63">
      <c r="A829" s="45"/>
      <c r="B829" s="28" t="s">
        <v>260</v>
      </c>
      <c r="C829" s="29">
        <v>925</v>
      </c>
      <c r="D829" s="30">
        <v>7</v>
      </c>
      <c r="E829" s="30">
        <v>9</v>
      </c>
      <c r="F829" s="31" t="s">
        <v>261</v>
      </c>
      <c r="G829" s="32"/>
      <c r="H829" s="33">
        <f>H830</f>
        <v>6951.8</v>
      </c>
      <c r="I829" s="33">
        <f>I830</f>
        <v>7231</v>
      </c>
      <c r="J829" s="33">
        <f>J830</f>
        <v>7519</v>
      </c>
    </row>
    <row r="830" spans="1:81" ht="31.5">
      <c r="A830" s="45"/>
      <c r="B830" s="28" t="s">
        <v>88</v>
      </c>
      <c r="C830" s="29">
        <v>925</v>
      </c>
      <c r="D830" s="30">
        <v>7</v>
      </c>
      <c r="E830" s="30">
        <v>9</v>
      </c>
      <c r="F830" s="31" t="s">
        <v>261</v>
      </c>
      <c r="G830" s="32">
        <v>600</v>
      </c>
      <c r="H830" s="33">
        <v>6951.8</v>
      </c>
      <c r="I830" s="33">
        <v>7231</v>
      </c>
      <c r="J830" s="33">
        <v>7519</v>
      </c>
    </row>
    <row r="831" spans="1:81" s="1" customFormat="1" ht="31.5">
      <c r="A831" s="45"/>
      <c r="B831" s="28" t="s">
        <v>262</v>
      </c>
      <c r="C831" s="29">
        <v>925</v>
      </c>
      <c r="D831" s="30">
        <v>7</v>
      </c>
      <c r="E831" s="30">
        <v>9</v>
      </c>
      <c r="F831" s="31" t="s">
        <v>263</v>
      </c>
      <c r="G831" s="32"/>
      <c r="H831" s="33">
        <f>H832</f>
        <v>3837.3</v>
      </c>
      <c r="I831" s="33">
        <f>I832</f>
        <v>0</v>
      </c>
      <c r="J831" s="33">
        <f>J832</f>
        <v>0</v>
      </c>
      <c r="K831" s="8"/>
      <c r="L831" s="9"/>
      <c r="M831" s="6"/>
      <c r="N831" s="6"/>
      <c r="O831" s="6"/>
      <c r="P831" s="6"/>
      <c r="Q831" s="6"/>
      <c r="R831" s="6"/>
      <c r="S831" s="6"/>
      <c r="T831" s="6"/>
      <c r="U831" s="6"/>
      <c r="V831" s="6"/>
      <c r="W831" s="6"/>
      <c r="X831" s="6"/>
      <c r="Y831" s="6"/>
      <c r="Z831" s="6"/>
      <c r="AA831" s="6"/>
      <c r="AB831" s="6"/>
      <c r="AC831" s="6"/>
      <c r="AD831" s="6"/>
      <c r="AE831" s="6"/>
      <c r="AF831" s="6"/>
      <c r="AG831" s="6"/>
      <c r="AH831" s="6"/>
      <c r="AI831" s="6"/>
      <c r="AJ831" s="6"/>
      <c r="AK831" s="6"/>
      <c r="AL831" s="6"/>
      <c r="AM831" s="6"/>
      <c r="AN831" s="6"/>
      <c r="AO831" s="6"/>
      <c r="AP831" s="6"/>
      <c r="AQ831" s="6"/>
      <c r="AR831" s="6"/>
      <c r="AS831" s="6"/>
      <c r="AT831" s="6"/>
      <c r="AU831" s="6"/>
      <c r="AV831" s="6"/>
      <c r="AW831" s="6"/>
      <c r="AX831" s="6"/>
      <c r="AY831" s="6"/>
      <c r="AZ831" s="6"/>
      <c r="BA831" s="6"/>
      <c r="BB831" s="6"/>
      <c r="BC831" s="6"/>
      <c r="BD831" s="6"/>
      <c r="BE831" s="6"/>
      <c r="BF831" s="6"/>
      <c r="BG831" s="6"/>
      <c r="BH831" s="6"/>
      <c r="BI831" s="6"/>
      <c r="BJ831" s="6"/>
      <c r="BK831" s="6"/>
      <c r="BL831" s="6"/>
      <c r="BM831" s="6"/>
      <c r="BN831" s="6"/>
      <c r="BO831" s="6"/>
      <c r="BP831" s="6"/>
      <c r="BQ831" s="6"/>
      <c r="BR831" s="6"/>
      <c r="BS831" s="6"/>
      <c r="BT831" s="6"/>
      <c r="BU831" s="6"/>
      <c r="BV831" s="6"/>
      <c r="BW831" s="6"/>
      <c r="BX831" s="6"/>
      <c r="BY831" s="6"/>
      <c r="BZ831" s="6"/>
      <c r="CA831" s="6"/>
      <c r="CB831" s="6"/>
      <c r="CC831" s="6"/>
    </row>
    <row r="832" spans="1:81" s="1" customFormat="1" ht="31.5">
      <c r="A832" s="45"/>
      <c r="B832" s="28" t="s">
        <v>88</v>
      </c>
      <c r="C832" s="29">
        <v>925</v>
      </c>
      <c r="D832" s="30">
        <v>7</v>
      </c>
      <c r="E832" s="30">
        <v>9</v>
      </c>
      <c r="F832" s="31" t="s">
        <v>263</v>
      </c>
      <c r="G832" s="32">
        <v>600</v>
      </c>
      <c r="H832" s="33">
        <v>3837.3</v>
      </c>
      <c r="I832" s="33">
        <v>0</v>
      </c>
      <c r="J832" s="33">
        <v>0</v>
      </c>
      <c r="K832" s="8"/>
      <c r="L832" s="9"/>
      <c r="M832" s="6"/>
      <c r="N832" s="6"/>
      <c r="O832" s="6"/>
      <c r="P832" s="6"/>
      <c r="Q832" s="6"/>
      <c r="R832" s="6"/>
      <c r="S832" s="6"/>
      <c r="T832" s="6"/>
      <c r="U832" s="6"/>
      <c r="V832" s="6"/>
      <c r="W832" s="6"/>
      <c r="X832" s="6"/>
      <c r="Y832" s="6"/>
      <c r="Z832" s="6"/>
      <c r="AA832" s="6"/>
      <c r="AB832" s="6"/>
      <c r="AC832" s="6"/>
      <c r="AD832" s="6"/>
      <c r="AE832" s="6"/>
      <c r="AF832" s="6"/>
      <c r="AG832" s="6"/>
      <c r="AH832" s="6"/>
      <c r="AI832" s="6"/>
      <c r="AJ832" s="6"/>
      <c r="AK832" s="6"/>
      <c r="AL832" s="6"/>
      <c r="AM832" s="6"/>
      <c r="AN832" s="6"/>
      <c r="AO832" s="6"/>
      <c r="AP832" s="6"/>
      <c r="AQ832" s="6"/>
      <c r="AR832" s="6"/>
      <c r="AS832" s="6"/>
      <c r="AT832" s="6"/>
      <c r="AU832" s="6"/>
      <c r="AV832" s="6"/>
      <c r="AW832" s="6"/>
      <c r="AX832" s="6"/>
      <c r="AY832" s="6"/>
      <c r="AZ832" s="6"/>
      <c r="BA832" s="6"/>
      <c r="BB832" s="6"/>
      <c r="BC832" s="6"/>
      <c r="BD832" s="6"/>
      <c r="BE832" s="6"/>
      <c r="BF832" s="6"/>
      <c r="BG832" s="6"/>
      <c r="BH832" s="6"/>
      <c r="BI832" s="6"/>
      <c r="BJ832" s="6"/>
      <c r="BK832" s="6"/>
      <c r="BL832" s="6"/>
      <c r="BM832" s="6"/>
      <c r="BN832" s="6"/>
      <c r="BO832" s="6"/>
      <c r="BP832" s="6"/>
      <c r="BQ832" s="6"/>
      <c r="BR832" s="6"/>
      <c r="BS832" s="6"/>
      <c r="BT832" s="6"/>
      <c r="BU832" s="6"/>
      <c r="BV832" s="6"/>
      <c r="BW832" s="6"/>
      <c r="BX832" s="6"/>
      <c r="BY832" s="6"/>
      <c r="BZ832" s="6"/>
      <c r="CA832" s="6"/>
      <c r="CB832" s="6"/>
      <c r="CC832" s="6"/>
    </row>
    <row r="833" spans="1:12" ht="47.25">
      <c r="A833" s="45"/>
      <c r="B833" s="28" t="s">
        <v>264</v>
      </c>
      <c r="C833" s="29">
        <v>925</v>
      </c>
      <c r="D833" s="30">
        <v>7</v>
      </c>
      <c r="E833" s="30">
        <v>9</v>
      </c>
      <c r="F833" s="31" t="s">
        <v>899</v>
      </c>
      <c r="G833" s="32"/>
      <c r="H833" s="33">
        <f>H834</f>
        <v>3467.1</v>
      </c>
      <c r="I833" s="33">
        <f>I834</f>
        <v>3467.1</v>
      </c>
      <c r="J833" s="33">
        <f>J834</f>
        <v>3467.1</v>
      </c>
    </row>
    <row r="834" spans="1:12" ht="31.5">
      <c r="A834" s="45"/>
      <c r="B834" s="28" t="s">
        <v>88</v>
      </c>
      <c r="C834" s="29">
        <v>925</v>
      </c>
      <c r="D834" s="30">
        <v>7</v>
      </c>
      <c r="E834" s="30">
        <v>9</v>
      </c>
      <c r="F834" s="31" t="s">
        <v>899</v>
      </c>
      <c r="G834" s="32">
        <v>600</v>
      </c>
      <c r="H834" s="33">
        <v>3467.1</v>
      </c>
      <c r="I834" s="33">
        <v>3467.1</v>
      </c>
      <c r="J834" s="33">
        <v>3467.1</v>
      </c>
    </row>
    <row r="835" spans="1:12">
      <c r="A835" s="45"/>
      <c r="B835" s="28" t="s">
        <v>266</v>
      </c>
      <c r="C835" s="29">
        <v>925</v>
      </c>
      <c r="D835" s="30">
        <v>7</v>
      </c>
      <c r="E835" s="30">
        <v>9</v>
      </c>
      <c r="F835" s="31" t="s">
        <v>267</v>
      </c>
      <c r="G835" s="32"/>
      <c r="H835" s="33">
        <f>H836</f>
        <v>500</v>
      </c>
      <c r="I835" s="33">
        <f t="shared" ref="I835:J841" si="139">I836</f>
        <v>500</v>
      </c>
      <c r="J835" s="33">
        <f t="shared" si="139"/>
        <v>500</v>
      </c>
    </row>
    <row r="836" spans="1:12" ht="31.5">
      <c r="A836" s="45"/>
      <c r="B836" s="28" t="s">
        <v>268</v>
      </c>
      <c r="C836" s="29">
        <v>925</v>
      </c>
      <c r="D836" s="30">
        <v>7</v>
      </c>
      <c r="E836" s="30">
        <v>9</v>
      </c>
      <c r="F836" s="31" t="s">
        <v>269</v>
      </c>
      <c r="G836" s="32"/>
      <c r="H836" s="33">
        <f>H837</f>
        <v>500</v>
      </c>
      <c r="I836" s="33">
        <f t="shared" si="139"/>
        <v>500</v>
      </c>
      <c r="J836" s="33">
        <f t="shared" si="139"/>
        <v>500</v>
      </c>
    </row>
    <row r="837" spans="1:12" ht="31.5">
      <c r="A837" s="45"/>
      <c r="B837" s="28" t="s">
        <v>270</v>
      </c>
      <c r="C837" s="29">
        <v>925</v>
      </c>
      <c r="D837" s="30">
        <v>7</v>
      </c>
      <c r="E837" s="30">
        <v>9</v>
      </c>
      <c r="F837" s="31" t="s">
        <v>271</v>
      </c>
      <c r="G837" s="32"/>
      <c r="H837" s="33">
        <f>H838</f>
        <v>500</v>
      </c>
      <c r="I837" s="33">
        <f t="shared" si="139"/>
        <v>500</v>
      </c>
      <c r="J837" s="33">
        <f t="shared" si="139"/>
        <v>500</v>
      </c>
    </row>
    <row r="838" spans="1:12" ht="31.5">
      <c r="A838" s="45"/>
      <c r="B838" s="28" t="s">
        <v>101</v>
      </c>
      <c r="C838" s="29">
        <v>925</v>
      </c>
      <c r="D838" s="30">
        <v>7</v>
      </c>
      <c r="E838" s="30">
        <v>9</v>
      </c>
      <c r="F838" s="31" t="s">
        <v>271</v>
      </c>
      <c r="G838" s="32">
        <v>200</v>
      </c>
      <c r="H838" s="33">
        <v>500</v>
      </c>
      <c r="I838" s="33">
        <v>500</v>
      </c>
      <c r="J838" s="33">
        <v>500</v>
      </c>
      <c r="K838" s="6"/>
      <c r="L838" s="6"/>
    </row>
    <row r="839" spans="1:12" ht="31.5">
      <c r="A839" s="45"/>
      <c r="B839" s="28" t="s">
        <v>945</v>
      </c>
      <c r="C839" s="29">
        <v>925</v>
      </c>
      <c r="D839" s="30">
        <v>7</v>
      </c>
      <c r="E839" s="30">
        <v>9</v>
      </c>
      <c r="F839" s="31" t="s">
        <v>943</v>
      </c>
      <c r="G839" s="32"/>
      <c r="H839" s="33">
        <f>H840</f>
        <v>0</v>
      </c>
      <c r="I839" s="33">
        <f t="shared" si="139"/>
        <v>70999.199999999997</v>
      </c>
      <c r="J839" s="33">
        <f t="shared" si="139"/>
        <v>0</v>
      </c>
    </row>
    <row r="840" spans="1:12" ht="31.5">
      <c r="A840" s="45"/>
      <c r="B840" s="28" t="s">
        <v>946</v>
      </c>
      <c r="C840" s="29">
        <v>925</v>
      </c>
      <c r="D840" s="30">
        <v>7</v>
      </c>
      <c r="E840" s="30">
        <v>9</v>
      </c>
      <c r="F840" s="31" t="s">
        <v>944</v>
      </c>
      <c r="G840" s="32"/>
      <c r="H840" s="33">
        <f>H841</f>
        <v>0</v>
      </c>
      <c r="I840" s="33">
        <f t="shared" si="139"/>
        <v>70999.199999999997</v>
      </c>
      <c r="J840" s="33">
        <f t="shared" si="139"/>
        <v>0</v>
      </c>
    </row>
    <row r="841" spans="1:12" ht="76.900000000000006" customHeight="1">
      <c r="A841" s="45"/>
      <c r="B841" s="28" t="s">
        <v>947</v>
      </c>
      <c r="C841" s="29">
        <v>925</v>
      </c>
      <c r="D841" s="30">
        <v>7</v>
      </c>
      <c r="E841" s="30">
        <v>9</v>
      </c>
      <c r="F841" s="31" t="s">
        <v>948</v>
      </c>
      <c r="G841" s="32"/>
      <c r="H841" s="33">
        <f>H842</f>
        <v>0</v>
      </c>
      <c r="I841" s="33">
        <f t="shared" si="139"/>
        <v>70999.199999999997</v>
      </c>
      <c r="J841" s="33">
        <f t="shared" si="139"/>
        <v>0</v>
      </c>
    </row>
    <row r="842" spans="1:12" ht="39" customHeight="1">
      <c r="A842" s="45"/>
      <c r="B842" s="28" t="s">
        <v>88</v>
      </c>
      <c r="C842" s="29">
        <v>925</v>
      </c>
      <c r="D842" s="30">
        <v>7</v>
      </c>
      <c r="E842" s="30">
        <v>9</v>
      </c>
      <c r="F842" s="31" t="s">
        <v>948</v>
      </c>
      <c r="G842" s="32">
        <v>600</v>
      </c>
      <c r="H842" s="33">
        <v>0</v>
      </c>
      <c r="I842" s="33">
        <v>70999.199999999997</v>
      </c>
      <c r="J842" s="33">
        <v>0</v>
      </c>
      <c r="K842" s="6"/>
      <c r="L842" s="6"/>
    </row>
    <row r="843" spans="1:12" ht="47.25">
      <c r="A843" s="45"/>
      <c r="B843" s="28" t="s">
        <v>939</v>
      </c>
      <c r="C843" s="29">
        <v>925</v>
      </c>
      <c r="D843" s="30">
        <v>7</v>
      </c>
      <c r="E843" s="30">
        <v>9</v>
      </c>
      <c r="F843" s="31" t="s">
        <v>305</v>
      </c>
      <c r="G843" s="32"/>
      <c r="H843" s="33">
        <f t="shared" ref="H843:J844" si="140">H844</f>
        <v>512.20000000000005</v>
      </c>
      <c r="I843" s="33">
        <f t="shared" si="140"/>
        <v>512.20000000000005</v>
      </c>
      <c r="J843" s="33">
        <f t="shared" si="140"/>
        <v>512.20000000000005</v>
      </c>
      <c r="K843" s="6"/>
      <c r="L843" s="6"/>
    </row>
    <row r="844" spans="1:12" ht="47.25">
      <c r="A844" s="45"/>
      <c r="B844" s="28" t="s">
        <v>940</v>
      </c>
      <c r="C844" s="29">
        <v>925</v>
      </c>
      <c r="D844" s="30">
        <v>7</v>
      </c>
      <c r="E844" s="30">
        <v>9</v>
      </c>
      <c r="F844" s="31" t="s">
        <v>306</v>
      </c>
      <c r="G844" s="32"/>
      <c r="H844" s="33">
        <f t="shared" si="140"/>
        <v>512.20000000000005</v>
      </c>
      <c r="I844" s="33">
        <f t="shared" si="140"/>
        <v>512.20000000000005</v>
      </c>
      <c r="J844" s="33">
        <f t="shared" si="140"/>
        <v>512.20000000000005</v>
      </c>
      <c r="K844" s="6"/>
      <c r="L844" s="6"/>
    </row>
    <row r="845" spans="1:12" ht="63" collapsed="1">
      <c r="A845" s="45"/>
      <c r="B845" s="28" t="s">
        <v>307</v>
      </c>
      <c r="C845" s="29">
        <v>925</v>
      </c>
      <c r="D845" s="30">
        <v>7</v>
      </c>
      <c r="E845" s="30">
        <v>9</v>
      </c>
      <c r="F845" s="31" t="s">
        <v>308</v>
      </c>
      <c r="G845" s="32"/>
      <c r="H845" s="33">
        <f>H846+H848</f>
        <v>512.20000000000005</v>
      </c>
      <c r="I845" s="33">
        <f>I846+I848</f>
        <v>512.20000000000005</v>
      </c>
      <c r="J845" s="33">
        <f>J846+J848</f>
        <v>512.20000000000005</v>
      </c>
      <c r="K845" s="6"/>
      <c r="L845" s="6"/>
    </row>
    <row r="846" spans="1:12" ht="31.5" outlineLevel="1">
      <c r="A846" s="45"/>
      <c r="B846" s="28" t="s">
        <v>900</v>
      </c>
      <c r="C846" s="29">
        <v>925</v>
      </c>
      <c r="D846" s="30">
        <v>7</v>
      </c>
      <c r="E846" s="30">
        <v>9</v>
      </c>
      <c r="F846" s="31" t="s">
        <v>310</v>
      </c>
      <c r="G846" s="32"/>
      <c r="H846" s="33">
        <f>H847</f>
        <v>0</v>
      </c>
      <c r="I846" s="33">
        <f>I847</f>
        <v>0</v>
      </c>
      <c r="J846" s="33">
        <f>J847</f>
        <v>0</v>
      </c>
      <c r="K846" s="6"/>
      <c r="L846" s="6"/>
    </row>
    <row r="847" spans="1:12" ht="31.5" outlineLevel="1">
      <c r="A847" s="45"/>
      <c r="B847" s="28" t="s">
        <v>88</v>
      </c>
      <c r="C847" s="29">
        <v>925</v>
      </c>
      <c r="D847" s="30">
        <v>7</v>
      </c>
      <c r="E847" s="30">
        <v>9</v>
      </c>
      <c r="F847" s="31" t="s">
        <v>310</v>
      </c>
      <c r="G847" s="32">
        <v>600</v>
      </c>
      <c r="H847" s="33">
        <f>45.3-45.3</f>
        <v>0</v>
      </c>
      <c r="I847" s="33">
        <v>0</v>
      </c>
      <c r="J847" s="33">
        <v>0</v>
      </c>
      <c r="K847" s="6"/>
      <c r="L847" s="6"/>
    </row>
    <row r="848" spans="1:12">
      <c r="A848" s="45"/>
      <c r="B848" s="28" t="s">
        <v>311</v>
      </c>
      <c r="C848" s="29">
        <v>925</v>
      </c>
      <c r="D848" s="30">
        <v>7</v>
      </c>
      <c r="E848" s="30">
        <v>9</v>
      </c>
      <c r="F848" s="31" t="s">
        <v>312</v>
      </c>
      <c r="G848" s="32"/>
      <c r="H848" s="33">
        <f>H849</f>
        <v>512.20000000000005</v>
      </c>
      <c r="I848" s="33">
        <f>I849</f>
        <v>512.20000000000005</v>
      </c>
      <c r="J848" s="33">
        <f>J849</f>
        <v>512.20000000000005</v>
      </c>
      <c r="K848" s="6"/>
      <c r="L848" s="6"/>
    </row>
    <row r="849" spans="1:12" ht="31.5">
      <c r="A849" s="45"/>
      <c r="B849" s="28" t="s">
        <v>88</v>
      </c>
      <c r="C849" s="29">
        <v>925</v>
      </c>
      <c r="D849" s="30">
        <v>7</v>
      </c>
      <c r="E849" s="30">
        <v>9</v>
      </c>
      <c r="F849" s="31" t="s">
        <v>312</v>
      </c>
      <c r="G849" s="32">
        <v>600</v>
      </c>
      <c r="H849" s="33">
        <f t="shared" ref="H849:J849" si="141">456+56.2</f>
        <v>512.20000000000005</v>
      </c>
      <c r="I849" s="33">
        <f t="shared" si="141"/>
        <v>512.20000000000005</v>
      </c>
      <c r="J849" s="33">
        <f t="shared" si="141"/>
        <v>512.20000000000005</v>
      </c>
      <c r="K849" s="6"/>
      <c r="L849" s="6"/>
    </row>
    <row r="850" spans="1:12" ht="31.5">
      <c r="A850" s="45"/>
      <c r="B850" s="28" t="s">
        <v>884</v>
      </c>
      <c r="C850" s="29">
        <v>925</v>
      </c>
      <c r="D850" s="30">
        <v>7</v>
      </c>
      <c r="E850" s="30">
        <v>9</v>
      </c>
      <c r="F850" s="31" t="s">
        <v>493</v>
      </c>
      <c r="G850" s="32"/>
      <c r="H850" s="33">
        <f>H851</f>
        <v>100</v>
      </c>
      <c r="I850" s="33">
        <f t="shared" ref="I850:J853" si="142">I851</f>
        <v>100</v>
      </c>
      <c r="J850" s="33">
        <f t="shared" si="142"/>
        <v>100</v>
      </c>
      <c r="K850" s="6"/>
      <c r="L850" s="6"/>
    </row>
    <row r="851" spans="1:12" ht="31.5">
      <c r="A851" s="45"/>
      <c r="B851" s="28" t="s">
        <v>515</v>
      </c>
      <c r="C851" s="29">
        <v>925</v>
      </c>
      <c r="D851" s="30">
        <v>7</v>
      </c>
      <c r="E851" s="30">
        <v>9</v>
      </c>
      <c r="F851" s="31" t="s">
        <v>516</v>
      </c>
      <c r="G851" s="32"/>
      <c r="H851" s="33">
        <f>H852</f>
        <v>100</v>
      </c>
      <c r="I851" s="33">
        <f t="shared" si="142"/>
        <v>100</v>
      </c>
      <c r="J851" s="33">
        <f t="shared" si="142"/>
        <v>100</v>
      </c>
      <c r="K851" s="6"/>
      <c r="L851" s="6"/>
    </row>
    <row r="852" spans="1:12" ht="31.5">
      <c r="A852" s="45"/>
      <c r="B852" s="28" t="s">
        <v>517</v>
      </c>
      <c r="C852" s="29">
        <v>925</v>
      </c>
      <c r="D852" s="30">
        <v>7</v>
      </c>
      <c r="E852" s="30">
        <v>9</v>
      </c>
      <c r="F852" s="31" t="s">
        <v>518</v>
      </c>
      <c r="G852" s="32"/>
      <c r="H852" s="33">
        <f>H853</f>
        <v>100</v>
      </c>
      <c r="I852" s="33">
        <f t="shared" si="142"/>
        <v>100</v>
      </c>
      <c r="J852" s="33">
        <f t="shared" si="142"/>
        <v>100</v>
      </c>
      <c r="K852" s="6"/>
      <c r="L852" s="6"/>
    </row>
    <row r="853" spans="1:12" ht="31.5">
      <c r="A853" s="45"/>
      <c r="B853" s="28" t="s">
        <v>519</v>
      </c>
      <c r="C853" s="29">
        <v>925</v>
      </c>
      <c r="D853" s="30">
        <v>7</v>
      </c>
      <c r="E853" s="30">
        <v>9</v>
      </c>
      <c r="F853" s="31" t="s">
        <v>520</v>
      </c>
      <c r="G853" s="32"/>
      <c r="H853" s="33">
        <f>H854</f>
        <v>100</v>
      </c>
      <c r="I853" s="33">
        <f t="shared" si="142"/>
        <v>100</v>
      </c>
      <c r="J853" s="33">
        <f t="shared" si="142"/>
        <v>100</v>
      </c>
      <c r="K853" s="6"/>
      <c r="L853" s="6"/>
    </row>
    <row r="854" spans="1:12" ht="31.5">
      <c r="A854" s="45"/>
      <c r="B854" s="28" t="s">
        <v>101</v>
      </c>
      <c r="C854" s="29">
        <v>925</v>
      </c>
      <c r="D854" s="30">
        <v>7</v>
      </c>
      <c r="E854" s="30">
        <v>9</v>
      </c>
      <c r="F854" s="31" t="s">
        <v>520</v>
      </c>
      <c r="G854" s="32">
        <v>200</v>
      </c>
      <c r="H854" s="33">
        <v>100</v>
      </c>
      <c r="I854" s="33">
        <v>100</v>
      </c>
      <c r="J854" s="33">
        <v>100</v>
      </c>
      <c r="K854" s="6"/>
      <c r="L854" s="6"/>
    </row>
    <row r="855" spans="1:12">
      <c r="A855" s="27"/>
      <c r="B855" s="28" t="s">
        <v>55</v>
      </c>
      <c r="C855" s="29">
        <v>925</v>
      </c>
      <c r="D855" s="30">
        <v>10</v>
      </c>
      <c r="E855" s="30"/>
      <c r="F855" s="31"/>
      <c r="G855" s="32"/>
      <c r="H855" s="33">
        <f>H856</f>
        <v>11938.1</v>
      </c>
      <c r="I855" s="33">
        <f t="shared" ref="I855:J859" si="143">I856</f>
        <v>11938.1</v>
      </c>
      <c r="J855" s="33">
        <f t="shared" si="143"/>
        <v>11938.1</v>
      </c>
      <c r="K855" s="6"/>
      <c r="L855" s="6"/>
    </row>
    <row r="856" spans="1:12">
      <c r="A856" s="27"/>
      <c r="B856" s="28" t="s">
        <v>58</v>
      </c>
      <c r="C856" s="29">
        <v>925</v>
      </c>
      <c r="D856" s="30">
        <v>10</v>
      </c>
      <c r="E856" s="30">
        <v>4</v>
      </c>
      <c r="F856" s="31"/>
      <c r="G856" s="32"/>
      <c r="H856" s="33">
        <f>H857</f>
        <v>11938.1</v>
      </c>
      <c r="I856" s="33">
        <f t="shared" si="143"/>
        <v>11938.1</v>
      </c>
      <c r="J856" s="33">
        <f t="shared" si="143"/>
        <v>11938.1</v>
      </c>
      <c r="K856" s="6"/>
      <c r="L856" s="6"/>
    </row>
    <row r="857" spans="1:12">
      <c r="A857" s="27"/>
      <c r="B857" s="28" t="s">
        <v>80</v>
      </c>
      <c r="C857" s="29">
        <v>925</v>
      </c>
      <c r="D857" s="30">
        <v>10</v>
      </c>
      <c r="E857" s="30">
        <v>4</v>
      </c>
      <c r="F857" s="31" t="s">
        <v>81</v>
      </c>
      <c r="G857" s="32"/>
      <c r="H857" s="33">
        <f>H858</f>
        <v>11938.1</v>
      </c>
      <c r="I857" s="33">
        <f t="shared" si="143"/>
        <v>11938.1</v>
      </c>
      <c r="J857" s="33">
        <f t="shared" si="143"/>
        <v>11938.1</v>
      </c>
      <c r="K857" s="6"/>
      <c r="L857" s="6"/>
    </row>
    <row r="858" spans="1:12">
      <c r="A858" s="34"/>
      <c r="B858" s="28" t="s">
        <v>901</v>
      </c>
      <c r="C858" s="29">
        <v>925</v>
      </c>
      <c r="D858" s="30">
        <v>10</v>
      </c>
      <c r="E858" s="30">
        <v>4</v>
      </c>
      <c r="F858" s="31" t="s">
        <v>83</v>
      </c>
      <c r="G858" s="32"/>
      <c r="H858" s="33">
        <f>H859</f>
        <v>11938.1</v>
      </c>
      <c r="I858" s="33">
        <f t="shared" si="143"/>
        <v>11938.1</v>
      </c>
      <c r="J858" s="33">
        <f t="shared" si="143"/>
        <v>11938.1</v>
      </c>
      <c r="K858" s="6"/>
      <c r="L858" s="6"/>
    </row>
    <row r="859" spans="1:12" ht="31.5">
      <c r="A859" s="34"/>
      <c r="B859" s="28" t="s">
        <v>902</v>
      </c>
      <c r="C859" s="29">
        <v>925</v>
      </c>
      <c r="D859" s="30">
        <v>10</v>
      </c>
      <c r="E859" s="30">
        <v>4</v>
      </c>
      <c r="F859" s="31" t="s">
        <v>103</v>
      </c>
      <c r="G859" s="32"/>
      <c r="H859" s="33">
        <f>H860</f>
        <v>11938.1</v>
      </c>
      <c r="I859" s="33">
        <f t="shared" si="143"/>
        <v>11938.1</v>
      </c>
      <c r="J859" s="33">
        <f t="shared" si="143"/>
        <v>11938.1</v>
      </c>
      <c r="K859" s="6"/>
      <c r="L859" s="6"/>
    </row>
    <row r="860" spans="1:12" ht="63">
      <c r="A860" s="27"/>
      <c r="B860" s="28" t="s">
        <v>108</v>
      </c>
      <c r="C860" s="29">
        <v>925</v>
      </c>
      <c r="D860" s="30">
        <v>10</v>
      </c>
      <c r="E860" s="30">
        <v>4</v>
      </c>
      <c r="F860" s="31" t="s">
        <v>109</v>
      </c>
      <c r="G860" s="32"/>
      <c r="H860" s="33">
        <f>H862+H861</f>
        <v>11938.1</v>
      </c>
      <c r="I860" s="33">
        <f>I862+I861</f>
        <v>11938.1</v>
      </c>
      <c r="J860" s="33">
        <f>J862+J861</f>
        <v>11938.1</v>
      </c>
      <c r="K860" s="6"/>
      <c r="L860" s="6"/>
    </row>
    <row r="861" spans="1:12" ht="31.5">
      <c r="A861" s="27"/>
      <c r="B861" s="28" t="s">
        <v>101</v>
      </c>
      <c r="C861" s="29">
        <v>925</v>
      </c>
      <c r="D861" s="30">
        <v>10</v>
      </c>
      <c r="E861" s="30">
        <v>4</v>
      </c>
      <c r="F861" s="31" t="s">
        <v>109</v>
      </c>
      <c r="G861" s="32">
        <v>200</v>
      </c>
      <c r="H861" s="33">
        <v>183</v>
      </c>
      <c r="I861" s="33">
        <v>183</v>
      </c>
      <c r="J861" s="33">
        <v>183</v>
      </c>
      <c r="K861" s="6"/>
      <c r="L861" s="6"/>
    </row>
    <row r="862" spans="1:12">
      <c r="A862" s="27"/>
      <c r="B862" s="28" t="s">
        <v>110</v>
      </c>
      <c r="C862" s="29">
        <v>925</v>
      </c>
      <c r="D862" s="30">
        <v>10</v>
      </c>
      <c r="E862" s="30">
        <v>4</v>
      </c>
      <c r="F862" s="31" t="s">
        <v>109</v>
      </c>
      <c r="G862" s="32">
        <v>300</v>
      </c>
      <c r="H862" s="33">
        <v>11755.1</v>
      </c>
      <c r="I862" s="33">
        <v>11755.1</v>
      </c>
      <c r="J862" s="33">
        <v>11755.1</v>
      </c>
      <c r="K862" s="6"/>
      <c r="L862" s="6"/>
    </row>
    <row r="863" spans="1:12" ht="31.5">
      <c r="A863" s="20" t="s">
        <v>903</v>
      </c>
      <c r="B863" s="35" t="s">
        <v>904</v>
      </c>
      <c r="C863" s="22">
        <v>926</v>
      </c>
      <c r="D863" s="23"/>
      <c r="E863" s="23"/>
      <c r="F863" s="24"/>
      <c r="G863" s="25"/>
      <c r="H863" s="26">
        <f>H864+H904</f>
        <v>286235.90000000002</v>
      </c>
      <c r="I863" s="26">
        <f>I864+I904</f>
        <v>193487.8</v>
      </c>
      <c r="J863" s="26">
        <f>J864+J904</f>
        <v>198769.80000000002</v>
      </c>
      <c r="K863" s="6"/>
      <c r="L863" s="6"/>
    </row>
    <row r="864" spans="1:12">
      <c r="A864" s="27"/>
      <c r="B864" s="28" t="s">
        <v>41</v>
      </c>
      <c r="C864" s="29">
        <v>926</v>
      </c>
      <c r="D864" s="30">
        <v>7</v>
      </c>
      <c r="E864" s="30"/>
      <c r="F864" s="31"/>
      <c r="G864" s="32"/>
      <c r="H864" s="33">
        <f>H865+H893</f>
        <v>228059.7</v>
      </c>
      <c r="I864" s="33">
        <f>I865+I893</f>
        <v>134257.60000000001</v>
      </c>
      <c r="J864" s="33">
        <f>J865+J893</f>
        <v>139348.1</v>
      </c>
      <c r="K864" s="6"/>
      <c r="L864" s="6"/>
    </row>
    <row r="865" spans="1:15">
      <c r="A865" s="27"/>
      <c r="B865" s="28" t="s">
        <v>44</v>
      </c>
      <c r="C865" s="29">
        <v>926</v>
      </c>
      <c r="D865" s="30">
        <v>7</v>
      </c>
      <c r="E865" s="30">
        <v>3</v>
      </c>
      <c r="F865" s="31"/>
      <c r="G865" s="32"/>
      <c r="H865" s="33">
        <f>H873+H866</f>
        <v>227959.7</v>
      </c>
      <c r="I865" s="33">
        <f t="shared" ref="I865:J865" si="144">I873+I866</f>
        <v>134157.6</v>
      </c>
      <c r="J865" s="33">
        <f t="shared" si="144"/>
        <v>139248.1</v>
      </c>
      <c r="K865" s="6"/>
      <c r="L865" s="6"/>
    </row>
    <row r="866" spans="1:15" ht="47.25">
      <c r="A866" s="27"/>
      <c r="B866" s="28" t="s">
        <v>939</v>
      </c>
      <c r="C866" s="29">
        <v>926</v>
      </c>
      <c r="D866" s="30">
        <v>7</v>
      </c>
      <c r="E866" s="30">
        <v>3</v>
      </c>
      <c r="F866" s="31" t="s">
        <v>305</v>
      </c>
      <c r="G866" s="32"/>
      <c r="H866" s="33">
        <f t="shared" ref="H866:J867" si="145">H867</f>
        <v>10002.6</v>
      </c>
      <c r="I866" s="33">
        <f t="shared" si="145"/>
        <v>5002.6000000000004</v>
      </c>
      <c r="J866" s="33">
        <f t="shared" si="145"/>
        <v>10002.6</v>
      </c>
      <c r="K866" s="6"/>
      <c r="L866" s="6"/>
    </row>
    <row r="867" spans="1:15" ht="47.25">
      <c r="A867" s="27"/>
      <c r="B867" s="28" t="s">
        <v>940</v>
      </c>
      <c r="C867" s="29">
        <v>926</v>
      </c>
      <c r="D867" s="30">
        <v>7</v>
      </c>
      <c r="E867" s="30">
        <v>3</v>
      </c>
      <c r="F867" s="31" t="s">
        <v>306</v>
      </c>
      <c r="G867" s="32"/>
      <c r="H867" s="33">
        <f t="shared" si="145"/>
        <v>10002.6</v>
      </c>
      <c r="I867" s="33">
        <f t="shared" si="145"/>
        <v>5002.6000000000004</v>
      </c>
      <c r="J867" s="33">
        <f t="shared" si="145"/>
        <v>10002.6</v>
      </c>
      <c r="K867" s="6"/>
      <c r="L867" s="6"/>
    </row>
    <row r="868" spans="1:15" ht="63" collapsed="1">
      <c r="A868" s="27"/>
      <c r="B868" s="28" t="s">
        <v>307</v>
      </c>
      <c r="C868" s="29">
        <v>926</v>
      </c>
      <c r="D868" s="30">
        <v>7</v>
      </c>
      <c r="E868" s="30">
        <v>3</v>
      </c>
      <c r="F868" s="31" t="s">
        <v>308</v>
      </c>
      <c r="G868" s="32"/>
      <c r="H868" s="33">
        <f>H871+H869</f>
        <v>10002.6</v>
      </c>
      <c r="I868" s="33">
        <f>I871+I869</f>
        <v>5002.6000000000004</v>
      </c>
      <c r="J868" s="33">
        <f>J871+J869</f>
        <v>10002.6</v>
      </c>
      <c r="K868" s="6"/>
      <c r="L868" s="6"/>
    </row>
    <row r="869" spans="1:15" outlineLevel="1">
      <c r="A869" s="27"/>
      <c r="B869" s="28" t="s">
        <v>309</v>
      </c>
      <c r="C869" s="29">
        <v>926</v>
      </c>
      <c r="D869" s="30">
        <v>7</v>
      </c>
      <c r="E869" s="30">
        <v>3</v>
      </c>
      <c r="F869" s="31" t="s">
        <v>310</v>
      </c>
      <c r="G869" s="32"/>
      <c r="H869" s="33">
        <f>H870</f>
        <v>0</v>
      </c>
      <c r="I869" s="33">
        <f>I870</f>
        <v>0</v>
      </c>
      <c r="J869" s="33">
        <f>J870</f>
        <v>0</v>
      </c>
      <c r="K869" s="6"/>
      <c r="L869" s="6"/>
    </row>
    <row r="870" spans="1:15" ht="31.5" outlineLevel="1">
      <c r="A870" s="27"/>
      <c r="B870" s="28" t="s">
        <v>88</v>
      </c>
      <c r="C870" s="29">
        <v>926</v>
      </c>
      <c r="D870" s="30">
        <v>7</v>
      </c>
      <c r="E870" s="30">
        <v>3</v>
      </c>
      <c r="F870" s="31" t="s">
        <v>310</v>
      </c>
      <c r="G870" s="32">
        <v>600</v>
      </c>
      <c r="H870" s="33">
        <v>0</v>
      </c>
      <c r="I870" s="33">
        <v>0</v>
      </c>
      <c r="J870" s="33">
        <v>0</v>
      </c>
      <c r="K870" s="6"/>
      <c r="L870" s="6"/>
    </row>
    <row r="871" spans="1:15">
      <c r="A871" s="27"/>
      <c r="B871" s="37" t="s">
        <v>311</v>
      </c>
      <c r="C871" s="29">
        <v>926</v>
      </c>
      <c r="D871" s="30">
        <v>7</v>
      </c>
      <c r="E871" s="30">
        <v>3</v>
      </c>
      <c r="F871" s="31" t="s">
        <v>312</v>
      </c>
      <c r="G871" s="32"/>
      <c r="H871" s="33">
        <f>H872</f>
        <v>10002.6</v>
      </c>
      <c r="I871" s="33">
        <f>I872</f>
        <v>5002.6000000000004</v>
      </c>
      <c r="J871" s="33">
        <f>J872</f>
        <v>10002.6</v>
      </c>
      <c r="K871" s="6"/>
      <c r="L871" s="6"/>
    </row>
    <row r="872" spans="1:15" ht="31.5">
      <c r="A872" s="27"/>
      <c r="B872" s="28" t="s">
        <v>88</v>
      </c>
      <c r="C872" s="29">
        <v>926</v>
      </c>
      <c r="D872" s="30">
        <v>7</v>
      </c>
      <c r="E872" s="30">
        <v>3</v>
      </c>
      <c r="F872" s="31" t="s">
        <v>312</v>
      </c>
      <c r="G872" s="32">
        <v>600</v>
      </c>
      <c r="H872" s="33">
        <v>10002.6</v>
      </c>
      <c r="I872" s="33">
        <v>5002.6000000000004</v>
      </c>
      <c r="J872" s="33">
        <v>10002.6</v>
      </c>
      <c r="K872" s="6"/>
      <c r="L872" s="6"/>
    </row>
    <row r="873" spans="1:15">
      <c r="A873" s="27"/>
      <c r="B873" s="28" t="s">
        <v>905</v>
      </c>
      <c r="C873" s="29">
        <v>926</v>
      </c>
      <c r="D873" s="30">
        <v>7</v>
      </c>
      <c r="E873" s="30">
        <v>3</v>
      </c>
      <c r="F873" s="31" t="s">
        <v>906</v>
      </c>
      <c r="G873" s="32"/>
      <c r="H873" s="33">
        <f t="shared" ref="H873:H878" si="146">H874</f>
        <v>217957.1</v>
      </c>
      <c r="I873" s="33">
        <f t="shared" ref="I873:I878" si="147">I874</f>
        <v>129155</v>
      </c>
      <c r="J873" s="33">
        <f t="shared" ref="J873:J878" si="148">J874</f>
        <v>129245.5</v>
      </c>
    </row>
    <row r="874" spans="1:15" ht="47.25">
      <c r="A874" s="27"/>
      <c r="B874" s="28" t="s">
        <v>350</v>
      </c>
      <c r="C874" s="29">
        <v>926</v>
      </c>
      <c r="D874" s="30">
        <v>7</v>
      </c>
      <c r="E874" s="30">
        <v>3</v>
      </c>
      <c r="F874" s="31" t="s">
        <v>907</v>
      </c>
      <c r="G874" s="32"/>
      <c r="H874" s="33">
        <f>H875+H890</f>
        <v>217957.1</v>
      </c>
      <c r="I874" s="33">
        <f>I875+I890</f>
        <v>129155</v>
      </c>
      <c r="J874" s="33">
        <f>J875+J890</f>
        <v>129245.5</v>
      </c>
    </row>
    <row r="875" spans="1:15" ht="47.25">
      <c r="A875" s="27"/>
      <c r="B875" s="28" t="s">
        <v>352</v>
      </c>
      <c r="C875" s="29">
        <v>926</v>
      </c>
      <c r="D875" s="30">
        <v>7</v>
      </c>
      <c r="E875" s="30">
        <v>3</v>
      </c>
      <c r="F875" s="31" t="s">
        <v>353</v>
      </c>
      <c r="G875" s="32"/>
      <c r="H875" s="33">
        <f>H876+H884+H886+H888+H878+H880+H882</f>
        <v>217957.1</v>
      </c>
      <c r="I875" s="33">
        <f>I876+I884+I886+I888+I878+I880+I882</f>
        <v>129155</v>
      </c>
      <c r="J875" s="33">
        <f>J876+J884+J886+J888+J878+J880+J882</f>
        <v>129245.5</v>
      </c>
    </row>
    <row r="876" spans="1:15" ht="31.5">
      <c r="A876" s="27"/>
      <c r="B876" s="28" t="s">
        <v>187</v>
      </c>
      <c r="C876" s="29">
        <v>926</v>
      </c>
      <c r="D876" s="30">
        <v>7</v>
      </c>
      <c r="E876" s="30">
        <v>3</v>
      </c>
      <c r="F876" s="31" t="s">
        <v>354</v>
      </c>
      <c r="G876" s="32"/>
      <c r="H876" s="33">
        <f t="shared" si="146"/>
        <v>122427.8</v>
      </c>
      <c r="I876" s="33">
        <f t="shared" si="147"/>
        <v>128248.2</v>
      </c>
      <c r="J876" s="33">
        <f t="shared" si="148"/>
        <v>128317</v>
      </c>
    </row>
    <row r="877" spans="1:15" ht="31.5">
      <c r="A877" s="27"/>
      <c r="B877" s="28" t="s">
        <v>88</v>
      </c>
      <c r="C877" s="29">
        <v>926</v>
      </c>
      <c r="D877" s="30">
        <v>7</v>
      </c>
      <c r="E877" s="30">
        <v>3</v>
      </c>
      <c r="F877" s="31" t="s">
        <v>354</v>
      </c>
      <c r="G877" s="32">
        <v>600</v>
      </c>
      <c r="H877" s="33">
        <v>122427.8</v>
      </c>
      <c r="I877" s="33">
        <v>128248.2</v>
      </c>
      <c r="J877" s="33">
        <v>128317</v>
      </c>
      <c r="K877" s="61"/>
      <c r="L877" s="40"/>
      <c r="O877" s="6" t="s">
        <v>0</v>
      </c>
    </row>
    <row r="878" spans="1:15">
      <c r="A878" s="27"/>
      <c r="B878" s="28" t="s">
        <v>86</v>
      </c>
      <c r="C878" s="29">
        <v>926</v>
      </c>
      <c r="D878" s="30">
        <v>7</v>
      </c>
      <c r="E878" s="30">
        <v>3</v>
      </c>
      <c r="F878" s="53" t="s">
        <v>355</v>
      </c>
      <c r="G878" s="32"/>
      <c r="H878" s="33">
        <f t="shared" si="146"/>
        <v>300</v>
      </c>
      <c r="I878" s="33">
        <f t="shared" si="147"/>
        <v>300</v>
      </c>
      <c r="J878" s="33">
        <f t="shared" si="148"/>
        <v>300</v>
      </c>
      <c r="L878" s="6"/>
    </row>
    <row r="879" spans="1:15" ht="31.5">
      <c r="A879" s="27"/>
      <c r="B879" s="28" t="s">
        <v>88</v>
      </c>
      <c r="C879" s="29">
        <v>926</v>
      </c>
      <c r="D879" s="30">
        <v>7</v>
      </c>
      <c r="E879" s="30">
        <v>3</v>
      </c>
      <c r="F879" s="53" t="s">
        <v>355</v>
      </c>
      <c r="G879" s="32">
        <v>600</v>
      </c>
      <c r="H879" s="33">
        <v>300</v>
      </c>
      <c r="I879" s="33">
        <v>300</v>
      </c>
      <c r="J879" s="33">
        <v>300</v>
      </c>
      <c r="K879" s="44"/>
      <c r="L879" s="6"/>
    </row>
    <row r="880" spans="1:15">
      <c r="A880" s="27"/>
      <c r="B880" s="28" t="s">
        <v>89</v>
      </c>
      <c r="C880" s="29">
        <v>926</v>
      </c>
      <c r="D880" s="30">
        <v>7</v>
      </c>
      <c r="E880" s="30">
        <v>3</v>
      </c>
      <c r="F880" s="53" t="s">
        <v>356</v>
      </c>
      <c r="G880" s="32"/>
      <c r="H880" s="33">
        <f t="shared" ref="H880:J880" si="149">H881</f>
        <v>1500</v>
      </c>
      <c r="I880" s="33">
        <f t="shared" si="149"/>
        <v>0</v>
      </c>
      <c r="J880" s="33">
        <f t="shared" si="149"/>
        <v>0</v>
      </c>
      <c r="L880" s="6"/>
    </row>
    <row r="881" spans="1:13" ht="31.5">
      <c r="A881" s="27"/>
      <c r="B881" s="28" t="s">
        <v>88</v>
      </c>
      <c r="C881" s="29">
        <v>926</v>
      </c>
      <c r="D881" s="30">
        <v>7</v>
      </c>
      <c r="E881" s="30">
        <v>3</v>
      </c>
      <c r="F881" s="53" t="s">
        <v>356</v>
      </c>
      <c r="G881" s="32">
        <v>600</v>
      </c>
      <c r="H881" s="33">
        <v>1500</v>
      </c>
      <c r="I881" s="33">
        <v>0</v>
      </c>
      <c r="J881" s="33">
        <v>0</v>
      </c>
      <c r="K881" s="44"/>
      <c r="L881" s="6"/>
    </row>
    <row r="882" spans="1:13" ht="31.5">
      <c r="A882" s="27"/>
      <c r="B882" s="28" t="s">
        <v>104</v>
      </c>
      <c r="C882" s="29">
        <v>926</v>
      </c>
      <c r="D882" s="30">
        <v>7</v>
      </c>
      <c r="E882" s="30">
        <v>3</v>
      </c>
      <c r="F882" s="53" t="s">
        <v>357</v>
      </c>
      <c r="G882" s="32"/>
      <c r="H882" s="33">
        <f t="shared" ref="H882:J882" si="150">H883</f>
        <v>185</v>
      </c>
      <c r="I882" s="33">
        <f t="shared" si="150"/>
        <v>65</v>
      </c>
      <c r="J882" s="33">
        <f t="shared" si="150"/>
        <v>65</v>
      </c>
      <c r="L882" s="6"/>
    </row>
    <row r="883" spans="1:13" ht="31.5">
      <c r="A883" s="27"/>
      <c r="B883" s="28" t="s">
        <v>88</v>
      </c>
      <c r="C883" s="29">
        <v>926</v>
      </c>
      <c r="D883" s="30">
        <v>7</v>
      </c>
      <c r="E883" s="30">
        <v>3</v>
      </c>
      <c r="F883" s="53" t="s">
        <v>357</v>
      </c>
      <c r="G883" s="32">
        <v>600</v>
      </c>
      <c r="H883" s="33">
        <v>185</v>
      </c>
      <c r="I883" s="33">
        <v>65</v>
      </c>
      <c r="J883" s="33">
        <v>65</v>
      </c>
      <c r="K883" s="44"/>
      <c r="L883" s="6"/>
    </row>
    <row r="884" spans="1:13" ht="94.5">
      <c r="A884" s="27"/>
      <c r="B884" s="28" t="s">
        <v>116</v>
      </c>
      <c r="C884" s="29">
        <v>926</v>
      </c>
      <c r="D884" s="30">
        <v>7</v>
      </c>
      <c r="E884" s="30">
        <v>3</v>
      </c>
      <c r="F884" s="31" t="s">
        <v>358</v>
      </c>
      <c r="G884" s="32"/>
      <c r="H884" s="33">
        <f>H885</f>
        <v>521</v>
      </c>
      <c r="I884" s="33">
        <f>I885</f>
        <v>541.79999999999995</v>
      </c>
      <c r="J884" s="33">
        <f>J885</f>
        <v>563.5</v>
      </c>
    </row>
    <row r="885" spans="1:13" ht="31.5" collapsed="1">
      <c r="A885" s="27"/>
      <c r="B885" s="28" t="s">
        <v>88</v>
      </c>
      <c r="C885" s="29">
        <v>926</v>
      </c>
      <c r="D885" s="30">
        <v>7</v>
      </c>
      <c r="E885" s="30">
        <v>3</v>
      </c>
      <c r="F885" s="31" t="s">
        <v>358</v>
      </c>
      <c r="G885" s="32">
        <v>600</v>
      </c>
      <c r="H885" s="33">
        <v>521</v>
      </c>
      <c r="I885" s="33">
        <v>541.79999999999995</v>
      </c>
      <c r="J885" s="33">
        <v>563.5</v>
      </c>
    </row>
    <row r="886" spans="1:13" ht="31.5" outlineLevel="1">
      <c r="A886" s="27"/>
      <c r="B886" s="28" t="s">
        <v>95</v>
      </c>
      <c r="C886" s="29">
        <v>926</v>
      </c>
      <c r="D886" s="30">
        <v>7</v>
      </c>
      <c r="E886" s="30">
        <v>3</v>
      </c>
      <c r="F886" s="31" t="s">
        <v>360</v>
      </c>
      <c r="G886" s="32"/>
      <c r="H886" s="33">
        <f>H887</f>
        <v>0</v>
      </c>
      <c r="I886" s="33">
        <f t="shared" ref="I886:J886" si="151">I887</f>
        <v>0</v>
      </c>
      <c r="J886" s="33">
        <f t="shared" si="151"/>
        <v>0</v>
      </c>
    </row>
    <row r="887" spans="1:13" ht="31.5" outlineLevel="1">
      <c r="A887" s="27"/>
      <c r="B887" s="28" t="s">
        <v>88</v>
      </c>
      <c r="C887" s="29">
        <v>926</v>
      </c>
      <c r="D887" s="30">
        <v>7</v>
      </c>
      <c r="E887" s="30">
        <v>3</v>
      </c>
      <c r="F887" s="31" t="s">
        <v>360</v>
      </c>
      <c r="G887" s="32">
        <v>600</v>
      </c>
      <c r="H887" s="33">
        <v>0</v>
      </c>
      <c r="I887" s="33">
        <v>0</v>
      </c>
      <c r="J887" s="33">
        <v>0</v>
      </c>
    </row>
    <row r="888" spans="1:13" ht="94.5">
      <c r="A888" s="27"/>
      <c r="B888" s="28" t="s">
        <v>359</v>
      </c>
      <c r="C888" s="29">
        <v>926</v>
      </c>
      <c r="D888" s="30">
        <v>7</v>
      </c>
      <c r="E888" s="30">
        <v>3</v>
      </c>
      <c r="F888" s="31" t="s">
        <v>908</v>
      </c>
      <c r="G888" s="32"/>
      <c r="H888" s="33">
        <f>H889</f>
        <v>93023.3</v>
      </c>
      <c r="I888" s="33">
        <f>I889</f>
        <v>0</v>
      </c>
      <c r="J888" s="33"/>
    </row>
    <row r="889" spans="1:13" ht="31.5" collapsed="1">
      <c r="A889" s="27"/>
      <c r="B889" s="28" t="s">
        <v>88</v>
      </c>
      <c r="C889" s="29">
        <v>926</v>
      </c>
      <c r="D889" s="30">
        <v>7</v>
      </c>
      <c r="E889" s="30">
        <v>3</v>
      </c>
      <c r="F889" s="31" t="s">
        <v>908</v>
      </c>
      <c r="G889" s="32">
        <v>600</v>
      </c>
      <c r="H889" s="33">
        <v>93023.3</v>
      </c>
      <c r="I889" s="33">
        <v>0</v>
      </c>
      <c r="J889" s="33"/>
      <c r="K889" s="66"/>
      <c r="L889" s="40"/>
      <c r="M889" s="62"/>
    </row>
    <row r="890" spans="1:13" outlineLevel="1">
      <c r="A890" s="27"/>
      <c r="B890" s="28" t="s">
        <v>342</v>
      </c>
      <c r="C890" s="29">
        <v>926</v>
      </c>
      <c r="D890" s="30">
        <v>7</v>
      </c>
      <c r="E890" s="30">
        <v>3</v>
      </c>
      <c r="F890" s="31" t="s">
        <v>361</v>
      </c>
      <c r="G890" s="32"/>
      <c r="H890" s="33">
        <f t="shared" ref="H890:J891" si="152">H891</f>
        <v>0</v>
      </c>
      <c r="I890" s="33">
        <f t="shared" si="152"/>
        <v>0</v>
      </c>
      <c r="J890" s="33">
        <f t="shared" si="152"/>
        <v>0</v>
      </c>
      <c r="K890" s="44"/>
      <c r="L890" s="40"/>
    </row>
    <row r="891" spans="1:13" outlineLevel="1">
      <c r="A891" s="27"/>
      <c r="B891" s="28" t="s">
        <v>325</v>
      </c>
      <c r="C891" s="29">
        <v>926</v>
      </c>
      <c r="D891" s="30">
        <v>7</v>
      </c>
      <c r="E891" s="30">
        <v>3</v>
      </c>
      <c r="F891" s="31" t="s">
        <v>362</v>
      </c>
      <c r="G891" s="32"/>
      <c r="H891" s="33">
        <f t="shared" si="152"/>
        <v>0</v>
      </c>
      <c r="I891" s="33">
        <f t="shared" si="152"/>
        <v>0</v>
      </c>
      <c r="J891" s="33">
        <f t="shared" si="152"/>
        <v>0</v>
      </c>
      <c r="K891" s="6"/>
      <c r="L891" s="6"/>
    </row>
    <row r="892" spans="1:13" ht="31.5" outlineLevel="1">
      <c r="A892" s="27"/>
      <c r="B892" s="28" t="s">
        <v>88</v>
      </c>
      <c r="C892" s="29">
        <v>926</v>
      </c>
      <c r="D892" s="30">
        <v>7</v>
      </c>
      <c r="E892" s="30">
        <v>3</v>
      </c>
      <c r="F892" s="31" t="s">
        <v>362</v>
      </c>
      <c r="G892" s="32">
        <v>600</v>
      </c>
      <c r="H892" s="33">
        <v>0</v>
      </c>
      <c r="I892" s="33">
        <v>0</v>
      </c>
      <c r="J892" s="33">
        <v>0</v>
      </c>
      <c r="K892" s="6"/>
      <c r="L892" s="6"/>
    </row>
    <row r="893" spans="1:13" collapsed="1">
      <c r="A893" s="27"/>
      <c r="B893" s="28" t="s">
        <v>46</v>
      </c>
      <c r="C893" s="29">
        <v>926</v>
      </c>
      <c r="D893" s="30">
        <v>7</v>
      </c>
      <c r="E893" s="30">
        <v>9</v>
      </c>
      <c r="F893" s="31"/>
      <c r="G893" s="32"/>
      <c r="H893" s="33">
        <f>H899+H894</f>
        <v>100</v>
      </c>
      <c r="I893" s="33">
        <f>I899+I894</f>
        <v>100</v>
      </c>
      <c r="J893" s="33">
        <f>J899+J894</f>
        <v>100</v>
      </c>
      <c r="K893" s="6"/>
      <c r="L893" s="6"/>
    </row>
    <row r="894" spans="1:13" outlineLevel="1">
      <c r="A894" s="27"/>
      <c r="B894" s="28" t="s">
        <v>868</v>
      </c>
      <c r="C894" s="29">
        <v>926</v>
      </c>
      <c r="D894" s="30">
        <v>7</v>
      </c>
      <c r="E894" s="30">
        <v>9</v>
      </c>
      <c r="F894" s="31" t="s">
        <v>81</v>
      </c>
      <c r="G894" s="32"/>
      <c r="H894" s="33">
        <f>H895</f>
        <v>0</v>
      </c>
      <c r="I894" s="33">
        <f t="shared" ref="I894:J897" si="153">I895</f>
        <v>0</v>
      </c>
      <c r="J894" s="33">
        <f t="shared" si="153"/>
        <v>0</v>
      </c>
      <c r="K894" s="6"/>
      <c r="L894" s="6"/>
    </row>
    <row r="895" spans="1:13" ht="31.5" outlineLevel="1">
      <c r="A895" s="27"/>
      <c r="B895" s="28" t="s">
        <v>196</v>
      </c>
      <c r="C895" s="29">
        <v>926</v>
      </c>
      <c r="D895" s="30">
        <v>7</v>
      </c>
      <c r="E895" s="30">
        <v>9</v>
      </c>
      <c r="F895" s="31" t="s">
        <v>197</v>
      </c>
      <c r="G895" s="32"/>
      <c r="H895" s="33">
        <f>H896</f>
        <v>0</v>
      </c>
      <c r="I895" s="33">
        <f t="shared" si="153"/>
        <v>0</v>
      </c>
      <c r="J895" s="33">
        <f t="shared" si="153"/>
        <v>0</v>
      </c>
      <c r="K895" s="6"/>
      <c r="L895" s="6"/>
    </row>
    <row r="896" spans="1:13" ht="31.5" outlineLevel="1">
      <c r="A896" s="27"/>
      <c r="B896" s="28" t="s">
        <v>909</v>
      </c>
      <c r="C896" s="29">
        <v>926</v>
      </c>
      <c r="D896" s="30">
        <v>7</v>
      </c>
      <c r="E896" s="30">
        <v>9</v>
      </c>
      <c r="F896" s="31" t="s">
        <v>205</v>
      </c>
      <c r="G896" s="32"/>
      <c r="H896" s="33">
        <f>H897</f>
        <v>0</v>
      </c>
      <c r="I896" s="33">
        <f t="shared" si="153"/>
        <v>0</v>
      </c>
      <c r="J896" s="33">
        <f t="shared" si="153"/>
        <v>0</v>
      </c>
      <c r="K896" s="6"/>
      <c r="L896" s="6"/>
    </row>
    <row r="897" spans="1:12" outlineLevel="1">
      <c r="A897" s="27"/>
      <c r="B897" s="28" t="s">
        <v>89</v>
      </c>
      <c r="C897" s="29">
        <v>926</v>
      </c>
      <c r="D897" s="30">
        <v>7</v>
      </c>
      <c r="E897" s="30">
        <v>9</v>
      </c>
      <c r="F897" s="31" t="s">
        <v>910</v>
      </c>
      <c r="G897" s="32"/>
      <c r="H897" s="33">
        <f>H898</f>
        <v>0</v>
      </c>
      <c r="I897" s="33">
        <f t="shared" si="153"/>
        <v>0</v>
      </c>
      <c r="J897" s="33">
        <f t="shared" si="153"/>
        <v>0</v>
      </c>
      <c r="K897" s="6"/>
      <c r="L897" s="6"/>
    </row>
    <row r="898" spans="1:12" ht="31.5" outlineLevel="1">
      <c r="A898" s="27"/>
      <c r="B898" s="28" t="s">
        <v>88</v>
      </c>
      <c r="C898" s="29">
        <v>926</v>
      </c>
      <c r="D898" s="30">
        <v>7</v>
      </c>
      <c r="E898" s="30">
        <v>9</v>
      </c>
      <c r="F898" s="31" t="s">
        <v>910</v>
      </c>
      <c r="G898" s="32">
        <v>600</v>
      </c>
      <c r="H898" s="33">
        <v>0</v>
      </c>
      <c r="I898" s="33"/>
      <c r="J898" s="33"/>
      <c r="K898" s="6"/>
      <c r="L898" s="6"/>
    </row>
    <row r="899" spans="1:12">
      <c r="A899" s="27"/>
      <c r="B899" s="28" t="s">
        <v>898</v>
      </c>
      <c r="C899" s="29">
        <v>926</v>
      </c>
      <c r="D899" s="30">
        <v>7</v>
      </c>
      <c r="E899" s="30">
        <v>9</v>
      </c>
      <c r="F899" s="31" t="s">
        <v>253</v>
      </c>
      <c r="G899" s="32"/>
      <c r="H899" s="33">
        <f>H900</f>
        <v>100</v>
      </c>
      <c r="I899" s="33">
        <f t="shared" ref="I899:J902" si="154">I900</f>
        <v>100</v>
      </c>
      <c r="J899" s="33">
        <f t="shared" si="154"/>
        <v>100</v>
      </c>
      <c r="K899" s="6"/>
      <c r="L899" s="6"/>
    </row>
    <row r="900" spans="1:12">
      <c r="A900" s="27"/>
      <c r="B900" s="28" t="s">
        <v>277</v>
      </c>
      <c r="C900" s="29">
        <v>926</v>
      </c>
      <c r="D900" s="30">
        <v>7</v>
      </c>
      <c r="E900" s="30">
        <v>9</v>
      </c>
      <c r="F900" s="31" t="s">
        <v>278</v>
      </c>
      <c r="G900" s="32"/>
      <c r="H900" s="33">
        <f>H901</f>
        <v>100</v>
      </c>
      <c r="I900" s="33">
        <f t="shared" si="154"/>
        <v>100</v>
      </c>
      <c r="J900" s="33">
        <f t="shared" si="154"/>
        <v>100</v>
      </c>
      <c r="K900" s="6"/>
      <c r="L900" s="6"/>
    </row>
    <row r="901" spans="1:12">
      <c r="A901" s="27"/>
      <c r="B901" s="28" t="s">
        <v>279</v>
      </c>
      <c r="C901" s="29">
        <v>926</v>
      </c>
      <c r="D901" s="30">
        <v>7</v>
      </c>
      <c r="E901" s="30">
        <v>9</v>
      </c>
      <c r="F901" s="31" t="s">
        <v>280</v>
      </c>
      <c r="G901" s="32"/>
      <c r="H901" s="33">
        <f t="shared" ref="H901:H909" si="155">H902</f>
        <v>100</v>
      </c>
      <c r="I901" s="33">
        <f t="shared" si="154"/>
        <v>100</v>
      </c>
      <c r="J901" s="33">
        <f t="shared" si="154"/>
        <v>100</v>
      </c>
      <c r="K901" s="6"/>
      <c r="L901" s="6"/>
    </row>
    <row r="902" spans="1:12">
      <c r="A902" s="27"/>
      <c r="B902" s="28" t="s">
        <v>258</v>
      </c>
      <c r="C902" s="29">
        <v>926</v>
      </c>
      <c r="D902" s="30">
        <v>7</v>
      </c>
      <c r="E902" s="30">
        <v>9</v>
      </c>
      <c r="F902" s="31" t="s">
        <v>281</v>
      </c>
      <c r="G902" s="32"/>
      <c r="H902" s="33">
        <f t="shared" si="155"/>
        <v>100</v>
      </c>
      <c r="I902" s="33">
        <f t="shared" si="154"/>
        <v>100</v>
      </c>
      <c r="J902" s="33">
        <f t="shared" si="154"/>
        <v>100</v>
      </c>
      <c r="K902" s="6"/>
      <c r="L902" s="6"/>
    </row>
    <row r="903" spans="1:12" ht="31.5">
      <c r="A903" s="27"/>
      <c r="B903" s="28" t="s">
        <v>88</v>
      </c>
      <c r="C903" s="29">
        <v>926</v>
      </c>
      <c r="D903" s="30">
        <v>7</v>
      </c>
      <c r="E903" s="30">
        <v>9</v>
      </c>
      <c r="F903" s="31" t="s">
        <v>281</v>
      </c>
      <c r="G903" s="32">
        <v>600</v>
      </c>
      <c r="H903" s="33">
        <v>100</v>
      </c>
      <c r="I903" s="33">
        <v>100</v>
      </c>
      <c r="J903" s="33">
        <v>100</v>
      </c>
      <c r="K903" s="6"/>
      <c r="L903" s="6"/>
    </row>
    <row r="904" spans="1:12">
      <c r="A904" s="27"/>
      <c r="B904" s="28" t="s">
        <v>48</v>
      </c>
      <c r="C904" s="29">
        <v>926</v>
      </c>
      <c r="D904" s="30">
        <v>8</v>
      </c>
      <c r="E904" s="30"/>
      <c r="F904" s="31"/>
      <c r="G904" s="32"/>
      <c r="H904" s="33">
        <f>H905+H946</f>
        <v>58176.2</v>
      </c>
      <c r="I904" s="33">
        <f>I905+I946</f>
        <v>59230.2</v>
      </c>
      <c r="J904" s="33">
        <f>J905+J946</f>
        <v>59421.700000000004</v>
      </c>
      <c r="K904" s="6"/>
      <c r="L904" s="6"/>
    </row>
    <row r="905" spans="1:12">
      <c r="A905" s="27"/>
      <c r="B905" s="28" t="s">
        <v>49</v>
      </c>
      <c r="C905" s="29">
        <v>926</v>
      </c>
      <c r="D905" s="30">
        <v>8</v>
      </c>
      <c r="E905" s="30">
        <v>1</v>
      </c>
      <c r="F905" s="31"/>
      <c r="G905" s="32"/>
      <c r="H905" s="33">
        <f>H916+H911+H906</f>
        <v>34735.699999999997</v>
      </c>
      <c r="I905" s="33">
        <f t="shared" ref="I905:J905" si="156">I916+I911+I906</f>
        <v>35877</v>
      </c>
      <c r="J905" s="33">
        <f t="shared" si="156"/>
        <v>36054.800000000003</v>
      </c>
      <c r="K905" s="6"/>
      <c r="L905" s="6"/>
    </row>
    <row r="906" spans="1:12">
      <c r="A906" s="45"/>
      <c r="B906" s="28" t="s">
        <v>245</v>
      </c>
      <c r="C906" s="29">
        <v>926</v>
      </c>
      <c r="D906" s="30">
        <v>8</v>
      </c>
      <c r="E906" s="30">
        <v>1</v>
      </c>
      <c r="F906" s="31" t="s">
        <v>246</v>
      </c>
      <c r="G906" s="32"/>
      <c r="H906" s="33">
        <f t="shared" si="155"/>
        <v>390</v>
      </c>
      <c r="I906" s="33">
        <f t="shared" ref="I906:I909" si="157">I907</f>
        <v>0</v>
      </c>
      <c r="J906" s="33">
        <f t="shared" ref="J906:J909" si="158">J907</f>
        <v>0</v>
      </c>
    </row>
    <row r="907" spans="1:12">
      <c r="A907" s="45"/>
      <c r="B907" s="28" t="s">
        <v>247</v>
      </c>
      <c r="C907" s="29">
        <v>926</v>
      </c>
      <c r="D907" s="30">
        <v>8</v>
      </c>
      <c r="E907" s="30">
        <v>1</v>
      </c>
      <c r="F907" s="31" t="s">
        <v>248</v>
      </c>
      <c r="G907" s="32"/>
      <c r="H907" s="33">
        <f t="shared" si="155"/>
        <v>390</v>
      </c>
      <c r="I907" s="33">
        <f t="shared" si="157"/>
        <v>0</v>
      </c>
      <c r="J907" s="33">
        <f t="shared" si="158"/>
        <v>0</v>
      </c>
    </row>
    <row r="908" spans="1:12" ht="47.25">
      <c r="A908" s="45"/>
      <c r="B908" s="28" t="s">
        <v>911</v>
      </c>
      <c r="C908" s="29">
        <v>926</v>
      </c>
      <c r="D908" s="30">
        <v>8</v>
      </c>
      <c r="E908" s="30">
        <v>1</v>
      </c>
      <c r="F908" s="31" t="s">
        <v>250</v>
      </c>
      <c r="G908" s="32"/>
      <c r="H908" s="33">
        <f t="shared" si="155"/>
        <v>390</v>
      </c>
      <c r="I908" s="33">
        <f t="shared" si="157"/>
        <v>0</v>
      </c>
      <c r="J908" s="33">
        <f t="shared" si="158"/>
        <v>0</v>
      </c>
      <c r="L908" s="6"/>
    </row>
    <row r="909" spans="1:12">
      <c r="A909" s="45"/>
      <c r="B909" s="28" t="s">
        <v>934</v>
      </c>
      <c r="C909" s="29">
        <v>926</v>
      </c>
      <c r="D909" s="30">
        <v>8</v>
      </c>
      <c r="E909" s="30">
        <v>1</v>
      </c>
      <c r="F909" s="31" t="s">
        <v>912</v>
      </c>
      <c r="G909" s="32"/>
      <c r="H909" s="33">
        <f t="shared" si="155"/>
        <v>390</v>
      </c>
      <c r="I909" s="33">
        <f t="shared" si="157"/>
        <v>0</v>
      </c>
      <c r="J909" s="33">
        <f t="shared" si="158"/>
        <v>0</v>
      </c>
      <c r="L909" s="6"/>
    </row>
    <row r="910" spans="1:12" ht="31.5">
      <c r="A910" s="45"/>
      <c r="B910" s="28" t="s">
        <v>88</v>
      </c>
      <c r="C910" s="29">
        <v>926</v>
      </c>
      <c r="D910" s="30">
        <v>8</v>
      </c>
      <c r="E910" s="30">
        <v>1</v>
      </c>
      <c r="F910" s="31" t="s">
        <v>912</v>
      </c>
      <c r="G910" s="32">
        <v>600</v>
      </c>
      <c r="H910" s="33">
        <v>390</v>
      </c>
      <c r="I910" s="33">
        <v>0</v>
      </c>
      <c r="J910" s="33">
        <v>0</v>
      </c>
      <c r="L910" s="6"/>
    </row>
    <row r="911" spans="1:12" ht="47.25">
      <c r="A911" s="27"/>
      <c r="B911" s="28" t="s">
        <v>939</v>
      </c>
      <c r="C911" s="29">
        <v>926</v>
      </c>
      <c r="D911" s="30">
        <v>8</v>
      </c>
      <c r="E911" s="30">
        <v>1</v>
      </c>
      <c r="F911" s="31" t="s">
        <v>305</v>
      </c>
      <c r="G911" s="32"/>
      <c r="H911" s="33">
        <f>H912</f>
        <v>70</v>
      </c>
      <c r="I911" s="33">
        <f t="shared" ref="I911:J914" si="159">I912</f>
        <v>0</v>
      </c>
      <c r="J911" s="33">
        <f t="shared" si="159"/>
        <v>0</v>
      </c>
      <c r="K911" s="6"/>
      <c r="L911" s="6"/>
    </row>
    <row r="912" spans="1:12" ht="47.25">
      <c r="A912" s="27"/>
      <c r="B912" s="28" t="s">
        <v>940</v>
      </c>
      <c r="C912" s="29">
        <v>926</v>
      </c>
      <c r="D912" s="30">
        <v>8</v>
      </c>
      <c r="E912" s="30">
        <v>1</v>
      </c>
      <c r="F912" s="31" t="s">
        <v>306</v>
      </c>
      <c r="G912" s="32"/>
      <c r="H912" s="33">
        <f>H913</f>
        <v>70</v>
      </c>
      <c r="I912" s="33">
        <f t="shared" si="159"/>
        <v>0</v>
      </c>
      <c r="J912" s="33">
        <f t="shared" si="159"/>
        <v>0</v>
      </c>
      <c r="K912" s="6"/>
      <c r="L912" s="6"/>
    </row>
    <row r="913" spans="1:12" ht="63">
      <c r="A913" s="27"/>
      <c r="B913" s="28" t="s">
        <v>307</v>
      </c>
      <c r="C913" s="29">
        <v>926</v>
      </c>
      <c r="D913" s="30">
        <v>8</v>
      </c>
      <c r="E913" s="30">
        <v>1</v>
      </c>
      <c r="F913" s="31" t="s">
        <v>308</v>
      </c>
      <c r="G913" s="32"/>
      <c r="H913" s="33">
        <f>H914</f>
        <v>70</v>
      </c>
      <c r="I913" s="33">
        <f t="shared" si="159"/>
        <v>0</v>
      </c>
      <c r="J913" s="33">
        <f t="shared" si="159"/>
        <v>0</v>
      </c>
      <c r="K913" s="6"/>
      <c r="L913" s="6"/>
    </row>
    <row r="914" spans="1:12">
      <c r="A914" s="27"/>
      <c r="B914" s="28" t="s">
        <v>309</v>
      </c>
      <c r="C914" s="29">
        <v>926</v>
      </c>
      <c r="D914" s="30">
        <v>8</v>
      </c>
      <c r="E914" s="30">
        <v>1</v>
      </c>
      <c r="F914" s="31" t="s">
        <v>310</v>
      </c>
      <c r="G914" s="32"/>
      <c r="H914" s="33">
        <f>H915</f>
        <v>70</v>
      </c>
      <c r="I914" s="33">
        <f t="shared" si="159"/>
        <v>0</v>
      </c>
      <c r="J914" s="33">
        <f t="shared" si="159"/>
        <v>0</v>
      </c>
      <c r="K914" s="6"/>
      <c r="L914" s="6"/>
    </row>
    <row r="915" spans="1:12" ht="31.5">
      <c r="A915" s="27"/>
      <c r="B915" s="28" t="s">
        <v>88</v>
      </c>
      <c r="C915" s="29">
        <v>926</v>
      </c>
      <c r="D915" s="30">
        <v>8</v>
      </c>
      <c r="E915" s="30">
        <v>1</v>
      </c>
      <c r="F915" s="31" t="s">
        <v>310</v>
      </c>
      <c r="G915" s="32">
        <v>600</v>
      </c>
      <c r="H915" s="33">
        <v>70</v>
      </c>
      <c r="I915" s="33">
        <v>0</v>
      </c>
      <c r="J915" s="33">
        <v>0</v>
      </c>
      <c r="K915" s="6"/>
      <c r="L915" s="6"/>
    </row>
    <row r="916" spans="1:12">
      <c r="A916" s="27"/>
      <c r="B916" s="28" t="s">
        <v>905</v>
      </c>
      <c r="C916" s="29">
        <v>926</v>
      </c>
      <c r="D916" s="30">
        <v>8</v>
      </c>
      <c r="E916" s="30">
        <v>1</v>
      </c>
      <c r="F916" s="31" t="s">
        <v>906</v>
      </c>
      <c r="G916" s="32"/>
      <c r="H916" s="33">
        <f>H917+H931</f>
        <v>34275.699999999997</v>
      </c>
      <c r="I916" s="33">
        <f>I917+I931</f>
        <v>35877</v>
      </c>
      <c r="J916" s="33">
        <f>J917+J931</f>
        <v>36054.800000000003</v>
      </c>
      <c r="K916" s="6"/>
      <c r="L916" s="6"/>
    </row>
    <row r="917" spans="1:12" ht="31.5">
      <c r="A917" s="27"/>
      <c r="B917" s="28" t="s">
        <v>317</v>
      </c>
      <c r="C917" s="29">
        <v>926</v>
      </c>
      <c r="D917" s="30">
        <v>8</v>
      </c>
      <c r="E917" s="30">
        <v>1</v>
      </c>
      <c r="F917" s="31" t="s">
        <v>318</v>
      </c>
      <c r="G917" s="32"/>
      <c r="H917" s="33">
        <f t="shared" ref="H917:H921" si="160">H918</f>
        <v>21768.5</v>
      </c>
      <c r="I917" s="33">
        <f t="shared" ref="I917:I921" si="161">I918</f>
        <v>23598.600000000002</v>
      </c>
      <c r="J917" s="33">
        <f t="shared" ref="J917:J921" si="162">J918</f>
        <v>23759.599999999999</v>
      </c>
      <c r="K917" s="6"/>
      <c r="L917" s="6"/>
    </row>
    <row r="918" spans="1:12">
      <c r="A918" s="27"/>
      <c r="B918" s="28" t="s">
        <v>319</v>
      </c>
      <c r="C918" s="29">
        <v>926</v>
      </c>
      <c r="D918" s="30">
        <v>8</v>
      </c>
      <c r="E918" s="30">
        <v>1</v>
      </c>
      <c r="F918" s="31" t="s">
        <v>320</v>
      </c>
      <c r="G918" s="32"/>
      <c r="H918" s="33">
        <f>H919+H929+H927+H921+H923+H925</f>
        <v>21768.5</v>
      </c>
      <c r="I918" s="33">
        <f>I919+I929+I927+I921+I923+I925</f>
        <v>23598.600000000002</v>
      </c>
      <c r="J918" s="33">
        <f>J919+J929+J927+J921+J923+J925</f>
        <v>23759.599999999999</v>
      </c>
      <c r="K918" s="6"/>
      <c r="L918" s="6"/>
    </row>
    <row r="919" spans="1:12" ht="31.5">
      <c r="A919" s="27"/>
      <c r="B919" s="28" t="s">
        <v>187</v>
      </c>
      <c r="C919" s="29">
        <v>926</v>
      </c>
      <c r="D919" s="30">
        <v>8</v>
      </c>
      <c r="E919" s="30">
        <v>1</v>
      </c>
      <c r="F919" s="31" t="s">
        <v>321</v>
      </c>
      <c r="G919" s="32"/>
      <c r="H919" s="33">
        <f t="shared" si="160"/>
        <v>21120.9</v>
      </c>
      <c r="I919" s="33">
        <f>I920</f>
        <v>22434.9</v>
      </c>
      <c r="J919" s="33">
        <f>J920</f>
        <v>22464.1</v>
      </c>
      <c r="K919" s="6"/>
      <c r="L919" s="6"/>
    </row>
    <row r="920" spans="1:12" ht="31.5">
      <c r="A920" s="27"/>
      <c r="B920" s="28" t="s">
        <v>88</v>
      </c>
      <c r="C920" s="29">
        <v>926</v>
      </c>
      <c r="D920" s="30">
        <v>8</v>
      </c>
      <c r="E920" s="30">
        <v>1</v>
      </c>
      <c r="F920" s="31" t="s">
        <v>321</v>
      </c>
      <c r="G920" s="32">
        <v>600</v>
      </c>
      <c r="H920" s="33">
        <v>21120.9</v>
      </c>
      <c r="I920" s="33">
        <v>22434.9</v>
      </c>
      <c r="J920" s="33">
        <v>22464.1</v>
      </c>
      <c r="K920" s="6"/>
      <c r="L920" s="6"/>
    </row>
    <row r="921" spans="1:12">
      <c r="A921" s="27"/>
      <c r="B921" s="28" t="s">
        <v>86</v>
      </c>
      <c r="C921" s="29">
        <v>926</v>
      </c>
      <c r="D921" s="30">
        <v>8</v>
      </c>
      <c r="E921" s="30">
        <v>1</v>
      </c>
      <c r="F921" s="53" t="s">
        <v>322</v>
      </c>
      <c r="G921" s="32"/>
      <c r="H921" s="33">
        <f t="shared" si="160"/>
        <v>0</v>
      </c>
      <c r="I921" s="33">
        <f t="shared" si="161"/>
        <v>500</v>
      </c>
      <c r="J921" s="33">
        <f t="shared" si="162"/>
        <v>600</v>
      </c>
      <c r="L921" s="6"/>
    </row>
    <row r="922" spans="1:12" ht="31.5" collapsed="1">
      <c r="A922" s="27"/>
      <c r="B922" s="28" t="s">
        <v>88</v>
      </c>
      <c r="C922" s="29">
        <v>926</v>
      </c>
      <c r="D922" s="30">
        <v>8</v>
      </c>
      <c r="E922" s="30">
        <v>1</v>
      </c>
      <c r="F922" s="53" t="s">
        <v>322</v>
      </c>
      <c r="G922" s="32">
        <v>600</v>
      </c>
      <c r="H922" s="33">
        <v>0</v>
      </c>
      <c r="I922" s="33">
        <v>500</v>
      </c>
      <c r="J922" s="33">
        <v>600</v>
      </c>
      <c r="K922" s="44"/>
      <c r="L922" s="6"/>
    </row>
    <row r="923" spans="1:12" outlineLevel="1">
      <c r="A923" s="27"/>
      <c r="B923" s="28" t="s">
        <v>89</v>
      </c>
      <c r="C923" s="29">
        <v>926</v>
      </c>
      <c r="D923" s="30">
        <v>8</v>
      </c>
      <c r="E923" s="30">
        <v>1</v>
      </c>
      <c r="F923" s="53" t="s">
        <v>323</v>
      </c>
      <c r="G923" s="32"/>
      <c r="H923" s="33">
        <f t="shared" ref="H923:J923" si="163">H924</f>
        <v>0</v>
      </c>
      <c r="I923" s="33">
        <f t="shared" si="163"/>
        <v>0</v>
      </c>
      <c r="J923" s="33">
        <f t="shared" si="163"/>
        <v>0</v>
      </c>
      <c r="L923" s="6"/>
    </row>
    <row r="924" spans="1:12" ht="31.5" outlineLevel="1">
      <c r="A924" s="27"/>
      <c r="B924" s="28" t="s">
        <v>88</v>
      </c>
      <c r="C924" s="29">
        <v>926</v>
      </c>
      <c r="D924" s="30">
        <v>8</v>
      </c>
      <c r="E924" s="30">
        <v>1</v>
      </c>
      <c r="F924" s="53" t="s">
        <v>323</v>
      </c>
      <c r="G924" s="32">
        <v>600</v>
      </c>
      <c r="H924" s="33">
        <v>0</v>
      </c>
      <c r="I924" s="33">
        <v>0</v>
      </c>
      <c r="J924" s="33">
        <v>0</v>
      </c>
      <c r="K924" s="44"/>
      <c r="L924" s="6"/>
    </row>
    <row r="925" spans="1:12" ht="31.5">
      <c r="A925" s="27"/>
      <c r="B925" s="28" t="s">
        <v>104</v>
      </c>
      <c r="C925" s="29">
        <v>926</v>
      </c>
      <c r="D925" s="30">
        <v>8</v>
      </c>
      <c r="E925" s="30">
        <v>1</v>
      </c>
      <c r="F925" s="53" t="s">
        <v>324</v>
      </c>
      <c r="G925" s="32"/>
      <c r="H925" s="33">
        <f t="shared" ref="H925:J925" si="164">H926</f>
        <v>50</v>
      </c>
      <c r="I925" s="33">
        <f t="shared" si="164"/>
        <v>50</v>
      </c>
      <c r="J925" s="33">
        <f t="shared" si="164"/>
        <v>50</v>
      </c>
      <c r="L925" s="6"/>
    </row>
    <row r="926" spans="1:12" ht="31.5" collapsed="1">
      <c r="A926" s="27"/>
      <c r="B926" s="28" t="s">
        <v>88</v>
      </c>
      <c r="C926" s="29">
        <v>926</v>
      </c>
      <c r="D926" s="30">
        <v>8</v>
      </c>
      <c r="E926" s="30">
        <v>1</v>
      </c>
      <c r="F926" s="53" t="s">
        <v>324</v>
      </c>
      <c r="G926" s="32">
        <v>600</v>
      </c>
      <c r="H926" s="33">
        <v>50</v>
      </c>
      <c r="I926" s="33">
        <v>50</v>
      </c>
      <c r="J926" s="33">
        <v>50</v>
      </c>
      <c r="K926" s="44"/>
      <c r="L926" s="6"/>
    </row>
    <row r="927" spans="1:12" ht="31.5" outlineLevel="1">
      <c r="A927" s="27"/>
      <c r="B927" s="28" t="s">
        <v>95</v>
      </c>
      <c r="C927" s="29">
        <v>926</v>
      </c>
      <c r="D927" s="30">
        <v>8</v>
      </c>
      <c r="E927" s="30">
        <v>1</v>
      </c>
      <c r="F927" s="31" t="s">
        <v>913</v>
      </c>
      <c r="G927" s="32"/>
      <c r="H927" s="33">
        <f>H928</f>
        <v>0</v>
      </c>
      <c r="I927" s="33">
        <f t="shared" ref="I927:J927" si="165">I928</f>
        <v>0</v>
      </c>
      <c r="J927" s="33">
        <f t="shared" si="165"/>
        <v>0</v>
      </c>
      <c r="L927" s="6"/>
    </row>
    <row r="928" spans="1:12" ht="31.5" outlineLevel="1">
      <c r="A928" s="27"/>
      <c r="B928" s="28" t="s">
        <v>88</v>
      </c>
      <c r="C928" s="29">
        <v>926</v>
      </c>
      <c r="D928" s="30">
        <v>8</v>
      </c>
      <c r="E928" s="30">
        <v>1</v>
      </c>
      <c r="F928" s="31" t="s">
        <v>913</v>
      </c>
      <c r="G928" s="32">
        <v>600</v>
      </c>
      <c r="H928" s="33"/>
      <c r="I928" s="33"/>
      <c r="J928" s="33"/>
      <c r="L928" s="6"/>
    </row>
    <row r="929" spans="1:12">
      <c r="A929" s="27"/>
      <c r="B929" s="28" t="s">
        <v>325</v>
      </c>
      <c r="C929" s="29">
        <v>926</v>
      </c>
      <c r="D929" s="30">
        <v>8</v>
      </c>
      <c r="E929" s="30">
        <v>1</v>
      </c>
      <c r="F929" s="31" t="s">
        <v>326</v>
      </c>
      <c r="G929" s="32"/>
      <c r="H929" s="33">
        <f>H930</f>
        <v>597.6</v>
      </c>
      <c r="I929" s="33">
        <f>I930</f>
        <v>613.70000000000005</v>
      </c>
      <c r="J929" s="33">
        <f>J930</f>
        <v>645.5</v>
      </c>
      <c r="L929" s="6"/>
    </row>
    <row r="930" spans="1:12" ht="31.5">
      <c r="A930" s="27"/>
      <c r="B930" s="28" t="s">
        <v>88</v>
      </c>
      <c r="C930" s="29">
        <v>926</v>
      </c>
      <c r="D930" s="30">
        <v>8</v>
      </c>
      <c r="E930" s="30">
        <v>1</v>
      </c>
      <c r="F930" s="31" t="s">
        <v>326</v>
      </c>
      <c r="G930" s="32">
        <v>600</v>
      </c>
      <c r="H930" s="33">
        <v>597.6</v>
      </c>
      <c r="I930" s="33">
        <v>613.70000000000005</v>
      </c>
      <c r="J930" s="33">
        <v>645.5</v>
      </c>
      <c r="L930" s="6"/>
    </row>
    <row r="931" spans="1:12">
      <c r="A931" s="27"/>
      <c r="B931" s="28" t="s">
        <v>914</v>
      </c>
      <c r="C931" s="29">
        <v>926</v>
      </c>
      <c r="D931" s="30">
        <v>8</v>
      </c>
      <c r="E931" s="30">
        <v>1</v>
      </c>
      <c r="F931" s="31" t="s">
        <v>337</v>
      </c>
      <c r="G931" s="32"/>
      <c r="H931" s="33">
        <f>H932+H943</f>
        <v>12507.2</v>
      </c>
      <c r="I931" s="33">
        <f>I932+I943</f>
        <v>12278.4</v>
      </c>
      <c r="J931" s="33">
        <f>J932+J943</f>
        <v>12295.2</v>
      </c>
      <c r="L931" s="6"/>
    </row>
    <row r="932" spans="1:12">
      <c r="A932" s="27"/>
      <c r="B932" s="68" t="s">
        <v>338</v>
      </c>
      <c r="C932" s="29">
        <v>926</v>
      </c>
      <c r="D932" s="30">
        <v>8</v>
      </c>
      <c r="E932" s="30">
        <v>1</v>
      </c>
      <c r="F932" s="31" t="s">
        <v>339</v>
      </c>
      <c r="G932" s="32"/>
      <c r="H932" s="33">
        <f>H933+H941+H935+H937+H939</f>
        <v>12507.2</v>
      </c>
      <c r="I932" s="33">
        <f>I933+I941+I935+I937+I939</f>
        <v>12278.4</v>
      </c>
      <c r="J932" s="33">
        <f>J933+J941+J935+J937+J939</f>
        <v>12295.2</v>
      </c>
      <c r="L932" s="6"/>
    </row>
    <row r="933" spans="1:12" ht="31.5">
      <c r="A933" s="27"/>
      <c r="B933" s="28" t="s">
        <v>340</v>
      </c>
      <c r="C933" s="29">
        <v>926</v>
      </c>
      <c r="D933" s="30">
        <v>8</v>
      </c>
      <c r="E933" s="30">
        <v>1</v>
      </c>
      <c r="F933" s="31" t="s">
        <v>341</v>
      </c>
      <c r="G933" s="32"/>
      <c r="H933" s="33">
        <f>H934</f>
        <v>12357.2</v>
      </c>
      <c r="I933" s="33">
        <f>I934</f>
        <v>12128.4</v>
      </c>
      <c r="J933" s="33">
        <f>J934</f>
        <v>12145.2</v>
      </c>
      <c r="L933" s="6"/>
    </row>
    <row r="934" spans="1:12" ht="31.5">
      <c r="A934" s="27"/>
      <c r="B934" s="28" t="s">
        <v>88</v>
      </c>
      <c r="C934" s="29">
        <v>926</v>
      </c>
      <c r="D934" s="30">
        <v>8</v>
      </c>
      <c r="E934" s="30">
        <v>1</v>
      </c>
      <c r="F934" s="31" t="s">
        <v>341</v>
      </c>
      <c r="G934" s="32">
        <v>600</v>
      </c>
      <c r="H934" s="33">
        <v>12357.2</v>
      </c>
      <c r="I934" s="33">
        <v>12128.4</v>
      </c>
      <c r="J934" s="33">
        <v>12145.2</v>
      </c>
      <c r="L934" s="6"/>
    </row>
    <row r="935" spans="1:12">
      <c r="A935" s="27"/>
      <c r="B935" s="28" t="s">
        <v>86</v>
      </c>
      <c r="C935" s="29">
        <v>926</v>
      </c>
      <c r="D935" s="30">
        <v>8</v>
      </c>
      <c r="E935" s="30">
        <v>1</v>
      </c>
      <c r="F935" s="53" t="s">
        <v>346</v>
      </c>
      <c r="G935" s="32"/>
      <c r="H935" s="33">
        <f t="shared" ref="H935:J935" si="166">H936</f>
        <v>100</v>
      </c>
      <c r="I935" s="33">
        <f t="shared" si="166"/>
        <v>100</v>
      </c>
      <c r="J935" s="33">
        <f t="shared" si="166"/>
        <v>100</v>
      </c>
      <c r="L935" s="6"/>
    </row>
    <row r="936" spans="1:12" ht="31.5" collapsed="1">
      <c r="A936" s="27"/>
      <c r="B936" s="28" t="s">
        <v>88</v>
      </c>
      <c r="C936" s="29">
        <v>926</v>
      </c>
      <c r="D936" s="30">
        <v>8</v>
      </c>
      <c r="E936" s="30">
        <v>1</v>
      </c>
      <c r="F936" s="53" t="s">
        <v>346</v>
      </c>
      <c r="G936" s="32">
        <v>600</v>
      </c>
      <c r="H936" s="33">
        <v>100</v>
      </c>
      <c r="I936" s="33">
        <v>100</v>
      </c>
      <c r="J936" s="33">
        <v>100</v>
      </c>
      <c r="K936" s="44"/>
      <c r="L936" s="6"/>
    </row>
    <row r="937" spans="1:12" outlineLevel="1">
      <c r="A937" s="27"/>
      <c r="B937" s="28" t="s">
        <v>89</v>
      </c>
      <c r="C937" s="29">
        <v>926</v>
      </c>
      <c r="D937" s="30">
        <v>8</v>
      </c>
      <c r="E937" s="30">
        <v>1</v>
      </c>
      <c r="F937" s="53" t="s">
        <v>347</v>
      </c>
      <c r="G937" s="32"/>
      <c r="H937" s="33">
        <f t="shared" ref="H937:J937" si="167">H938</f>
        <v>0</v>
      </c>
      <c r="I937" s="33">
        <f t="shared" si="167"/>
        <v>0</v>
      </c>
      <c r="J937" s="33">
        <f t="shared" si="167"/>
        <v>0</v>
      </c>
      <c r="L937" s="6"/>
    </row>
    <row r="938" spans="1:12" ht="31.5" outlineLevel="1">
      <c r="A938" s="27"/>
      <c r="B938" s="28" t="s">
        <v>88</v>
      </c>
      <c r="C938" s="29">
        <v>926</v>
      </c>
      <c r="D938" s="30">
        <v>8</v>
      </c>
      <c r="E938" s="30">
        <v>1</v>
      </c>
      <c r="F938" s="53" t="s">
        <v>347</v>
      </c>
      <c r="G938" s="32">
        <v>600</v>
      </c>
      <c r="H938" s="33">
        <v>0</v>
      </c>
      <c r="I938" s="33">
        <v>0</v>
      </c>
      <c r="J938" s="33">
        <v>0</v>
      </c>
      <c r="K938" s="44"/>
      <c r="L938" s="6"/>
    </row>
    <row r="939" spans="1:12" ht="31.5">
      <c r="A939" s="27"/>
      <c r="B939" s="28" t="s">
        <v>104</v>
      </c>
      <c r="C939" s="29">
        <v>926</v>
      </c>
      <c r="D939" s="30">
        <v>8</v>
      </c>
      <c r="E939" s="30">
        <v>1</v>
      </c>
      <c r="F939" s="53" t="s">
        <v>348</v>
      </c>
      <c r="G939" s="32"/>
      <c r="H939" s="33">
        <f t="shared" ref="H939:J939" si="168">H940</f>
        <v>50</v>
      </c>
      <c r="I939" s="33">
        <f t="shared" si="168"/>
        <v>50</v>
      </c>
      <c r="J939" s="33">
        <f t="shared" si="168"/>
        <v>50</v>
      </c>
      <c r="L939" s="6"/>
    </row>
    <row r="940" spans="1:12" ht="31.5" collapsed="1">
      <c r="A940" s="27"/>
      <c r="B940" s="28" t="s">
        <v>88</v>
      </c>
      <c r="C940" s="29">
        <v>926</v>
      </c>
      <c r="D940" s="30">
        <v>8</v>
      </c>
      <c r="E940" s="30">
        <v>1</v>
      </c>
      <c r="F940" s="53" t="s">
        <v>348</v>
      </c>
      <c r="G940" s="32">
        <v>600</v>
      </c>
      <c r="H940" s="33">
        <v>50</v>
      </c>
      <c r="I940" s="33">
        <v>50</v>
      </c>
      <c r="J940" s="33">
        <v>50</v>
      </c>
      <c r="K940" s="44"/>
      <c r="L940" s="6"/>
    </row>
    <row r="941" spans="1:12" ht="31.5" outlineLevel="1">
      <c r="A941" s="27"/>
      <c r="B941" s="28" t="s">
        <v>95</v>
      </c>
      <c r="C941" s="29">
        <v>926</v>
      </c>
      <c r="D941" s="30">
        <v>8</v>
      </c>
      <c r="E941" s="30">
        <v>1</v>
      </c>
      <c r="F941" s="31" t="s">
        <v>349</v>
      </c>
      <c r="G941" s="32"/>
      <c r="H941" s="33">
        <f>H942</f>
        <v>0</v>
      </c>
      <c r="I941" s="33">
        <v>0</v>
      </c>
      <c r="J941" s="33">
        <v>0</v>
      </c>
      <c r="L941" s="6"/>
    </row>
    <row r="942" spans="1:12" ht="31.5" outlineLevel="1">
      <c r="A942" s="27"/>
      <c r="B942" s="28" t="s">
        <v>88</v>
      </c>
      <c r="C942" s="29">
        <v>926</v>
      </c>
      <c r="D942" s="30">
        <v>8</v>
      </c>
      <c r="E942" s="30">
        <v>1</v>
      </c>
      <c r="F942" s="31" t="s">
        <v>349</v>
      </c>
      <c r="G942" s="32">
        <v>600</v>
      </c>
      <c r="H942" s="33">
        <v>0</v>
      </c>
      <c r="I942" s="33">
        <v>0</v>
      </c>
      <c r="J942" s="33">
        <v>0</v>
      </c>
      <c r="L942" s="6"/>
    </row>
    <row r="943" spans="1:12" outlineLevel="1">
      <c r="A943" s="27"/>
      <c r="B943" s="28" t="s">
        <v>342</v>
      </c>
      <c r="C943" s="29">
        <v>926</v>
      </c>
      <c r="D943" s="30">
        <v>8</v>
      </c>
      <c r="E943" s="30">
        <v>1</v>
      </c>
      <c r="F943" s="31" t="s">
        <v>343</v>
      </c>
      <c r="G943" s="32"/>
      <c r="H943" s="33">
        <f t="shared" ref="H943:J944" si="169">H944</f>
        <v>0</v>
      </c>
      <c r="I943" s="33">
        <f t="shared" si="169"/>
        <v>0</v>
      </c>
      <c r="J943" s="33">
        <f t="shared" si="169"/>
        <v>0</v>
      </c>
      <c r="K943" s="6"/>
      <c r="L943" s="6"/>
    </row>
    <row r="944" spans="1:12" outlineLevel="1">
      <c r="A944" s="27"/>
      <c r="B944" s="28" t="s">
        <v>344</v>
      </c>
      <c r="C944" s="29">
        <v>926</v>
      </c>
      <c r="D944" s="30">
        <v>8</v>
      </c>
      <c r="E944" s="30">
        <v>1</v>
      </c>
      <c r="F944" s="31" t="s">
        <v>345</v>
      </c>
      <c r="G944" s="32"/>
      <c r="H944" s="33">
        <f t="shared" si="169"/>
        <v>0</v>
      </c>
      <c r="I944" s="33">
        <f t="shared" si="169"/>
        <v>0</v>
      </c>
      <c r="J944" s="33">
        <f t="shared" si="169"/>
        <v>0</v>
      </c>
      <c r="K944" s="6"/>
      <c r="L944" s="6"/>
    </row>
    <row r="945" spans="1:12" ht="31.5" outlineLevel="1">
      <c r="A945" s="27"/>
      <c r="B945" s="28" t="s">
        <v>88</v>
      </c>
      <c r="C945" s="29">
        <v>926</v>
      </c>
      <c r="D945" s="30">
        <v>8</v>
      </c>
      <c r="E945" s="30">
        <v>1</v>
      </c>
      <c r="F945" s="31" t="s">
        <v>345</v>
      </c>
      <c r="G945" s="32">
        <v>600</v>
      </c>
      <c r="H945" s="33">
        <v>0</v>
      </c>
      <c r="I945" s="33">
        <v>0</v>
      </c>
      <c r="J945" s="33">
        <v>0</v>
      </c>
      <c r="K945" s="6"/>
      <c r="L945" s="6"/>
    </row>
    <row r="946" spans="1:12">
      <c r="A946" s="27"/>
      <c r="B946" s="28" t="s">
        <v>873</v>
      </c>
      <c r="C946" s="29">
        <v>926</v>
      </c>
      <c r="D946" s="30">
        <v>8</v>
      </c>
      <c r="E946" s="30">
        <v>4</v>
      </c>
      <c r="F946" s="31"/>
      <c r="G946" s="32"/>
      <c r="H946" s="33">
        <f>H947+H952</f>
        <v>23440.5</v>
      </c>
      <c r="I946" s="33">
        <f t="shared" ref="I946:J946" si="170">I947+I952</f>
        <v>23353.200000000001</v>
      </c>
      <c r="J946" s="33">
        <f t="shared" si="170"/>
        <v>23366.9</v>
      </c>
      <c r="K946" s="6"/>
      <c r="L946" s="6"/>
    </row>
    <row r="947" spans="1:12">
      <c r="A947" s="27"/>
      <c r="B947" s="28" t="s">
        <v>898</v>
      </c>
      <c r="C947" s="29">
        <v>926</v>
      </c>
      <c r="D947" s="30">
        <v>8</v>
      </c>
      <c r="E947" s="30">
        <v>4</v>
      </c>
      <c r="F947" s="31" t="s">
        <v>253</v>
      </c>
      <c r="G947" s="32"/>
      <c r="H947" s="33">
        <f>H948</f>
        <v>10</v>
      </c>
      <c r="I947" s="33">
        <f t="shared" ref="I947:J950" si="171">I948</f>
        <v>10</v>
      </c>
      <c r="J947" s="33">
        <f t="shared" si="171"/>
        <v>10</v>
      </c>
      <c r="K947" s="6"/>
      <c r="L947" s="6"/>
    </row>
    <row r="948" spans="1:12">
      <c r="A948" s="27"/>
      <c r="B948" s="28" t="s">
        <v>266</v>
      </c>
      <c r="C948" s="29">
        <v>926</v>
      </c>
      <c r="D948" s="30">
        <v>8</v>
      </c>
      <c r="E948" s="30">
        <v>4</v>
      </c>
      <c r="F948" s="31" t="s">
        <v>267</v>
      </c>
      <c r="G948" s="32"/>
      <c r="H948" s="33">
        <f>H949</f>
        <v>10</v>
      </c>
      <c r="I948" s="33">
        <f t="shared" si="171"/>
        <v>10</v>
      </c>
      <c r="J948" s="33">
        <f t="shared" si="171"/>
        <v>10</v>
      </c>
      <c r="K948" s="6"/>
      <c r="L948" s="6"/>
    </row>
    <row r="949" spans="1:12" ht="31.5">
      <c r="A949" s="27"/>
      <c r="B949" s="28" t="s">
        <v>268</v>
      </c>
      <c r="C949" s="29">
        <v>926</v>
      </c>
      <c r="D949" s="30">
        <v>8</v>
      </c>
      <c r="E949" s="30">
        <v>4</v>
      </c>
      <c r="F949" s="31" t="s">
        <v>269</v>
      </c>
      <c r="G949" s="32"/>
      <c r="H949" s="33">
        <f>H950</f>
        <v>10</v>
      </c>
      <c r="I949" s="33">
        <f t="shared" si="171"/>
        <v>10</v>
      </c>
      <c r="J949" s="33">
        <f t="shared" si="171"/>
        <v>10</v>
      </c>
      <c r="K949" s="6"/>
      <c r="L949" s="6"/>
    </row>
    <row r="950" spans="1:12" ht="31.5">
      <c r="A950" s="27"/>
      <c r="B950" s="28" t="s">
        <v>270</v>
      </c>
      <c r="C950" s="29">
        <v>926</v>
      </c>
      <c r="D950" s="30">
        <v>8</v>
      </c>
      <c r="E950" s="30">
        <v>4</v>
      </c>
      <c r="F950" s="31" t="s">
        <v>271</v>
      </c>
      <c r="G950" s="32"/>
      <c r="H950" s="33">
        <f>H951</f>
        <v>10</v>
      </c>
      <c r="I950" s="33">
        <f t="shared" si="171"/>
        <v>10</v>
      </c>
      <c r="J950" s="33">
        <f t="shared" si="171"/>
        <v>10</v>
      </c>
      <c r="K950" s="6"/>
      <c r="L950" s="6"/>
    </row>
    <row r="951" spans="1:12" ht="31.5">
      <c r="A951" s="27"/>
      <c r="B951" s="28" t="s">
        <v>88</v>
      </c>
      <c r="C951" s="29">
        <v>926</v>
      </c>
      <c r="D951" s="30">
        <v>8</v>
      </c>
      <c r="E951" s="30">
        <v>4</v>
      </c>
      <c r="F951" s="31" t="s">
        <v>271</v>
      </c>
      <c r="G951" s="32">
        <v>600</v>
      </c>
      <c r="H951" s="33">
        <v>10</v>
      </c>
      <c r="I951" s="33">
        <v>10</v>
      </c>
      <c r="J951" s="33">
        <v>10</v>
      </c>
      <c r="K951" s="6"/>
      <c r="L951" s="6"/>
    </row>
    <row r="952" spans="1:12">
      <c r="A952" s="27"/>
      <c r="B952" s="28" t="s">
        <v>905</v>
      </c>
      <c r="C952" s="29">
        <v>926</v>
      </c>
      <c r="D952" s="30">
        <v>8</v>
      </c>
      <c r="E952" s="30">
        <v>4</v>
      </c>
      <c r="F952" s="31" t="s">
        <v>906</v>
      </c>
      <c r="G952" s="32"/>
      <c r="H952" s="155">
        <f>H953+H964</f>
        <v>23430.5</v>
      </c>
      <c r="I952" s="155">
        <f t="shared" ref="I952:J952" si="172">I953+I964</f>
        <v>23343.200000000001</v>
      </c>
      <c r="J952" s="155">
        <f t="shared" si="172"/>
        <v>23356.9</v>
      </c>
      <c r="K952" s="6"/>
      <c r="L952" s="6"/>
    </row>
    <row r="953" spans="1:12">
      <c r="A953" s="27"/>
      <c r="B953" s="28" t="s">
        <v>327</v>
      </c>
      <c r="C953" s="29">
        <v>926</v>
      </c>
      <c r="D953" s="30">
        <v>8</v>
      </c>
      <c r="E953" s="30">
        <v>4</v>
      </c>
      <c r="F953" s="31" t="s">
        <v>328</v>
      </c>
      <c r="G953" s="32"/>
      <c r="H953" s="33">
        <f t="shared" ref="H953:H957" si="173">H954</f>
        <v>18637.8</v>
      </c>
      <c r="I953" s="33">
        <f t="shared" ref="I953:I957" si="174">I954</f>
        <v>18550.5</v>
      </c>
      <c r="J953" s="33">
        <f t="shared" ref="J953:J957" si="175">J954</f>
        <v>18564.2</v>
      </c>
      <c r="K953" s="6"/>
      <c r="L953" s="6"/>
    </row>
    <row r="954" spans="1:12" ht="31.5">
      <c r="A954" s="27"/>
      <c r="B954" s="68" t="s">
        <v>915</v>
      </c>
      <c r="C954" s="29">
        <v>926</v>
      </c>
      <c r="D954" s="30">
        <v>8</v>
      </c>
      <c r="E954" s="30">
        <v>4</v>
      </c>
      <c r="F954" s="31" t="s">
        <v>330</v>
      </c>
      <c r="G954" s="32"/>
      <c r="H954" s="33">
        <f>H955+H961+H957+H959</f>
        <v>18637.8</v>
      </c>
      <c r="I954" s="33">
        <f>I955+I961+I957+I959</f>
        <v>18550.5</v>
      </c>
      <c r="J954" s="33">
        <f>J955+J961+J957+J959</f>
        <v>18564.2</v>
      </c>
      <c r="K954" s="6"/>
      <c r="L954" s="6"/>
    </row>
    <row r="955" spans="1:12" ht="31.5">
      <c r="A955" s="27"/>
      <c r="B955" s="28" t="s">
        <v>187</v>
      </c>
      <c r="C955" s="29">
        <v>926</v>
      </c>
      <c r="D955" s="30">
        <v>8</v>
      </c>
      <c r="E955" s="30">
        <v>4</v>
      </c>
      <c r="F955" s="31" t="s">
        <v>331</v>
      </c>
      <c r="G955" s="32"/>
      <c r="H955" s="33">
        <f t="shared" si="173"/>
        <v>10557.8</v>
      </c>
      <c r="I955" s="33">
        <f t="shared" si="174"/>
        <v>10500.5</v>
      </c>
      <c r="J955" s="33">
        <f t="shared" si="175"/>
        <v>10564.2</v>
      </c>
      <c r="K955" s="6"/>
      <c r="L955" s="6"/>
    </row>
    <row r="956" spans="1:12" ht="31.5">
      <c r="A956" s="27"/>
      <c r="B956" s="28" t="s">
        <v>88</v>
      </c>
      <c r="C956" s="29">
        <v>926</v>
      </c>
      <c r="D956" s="30">
        <v>8</v>
      </c>
      <c r="E956" s="30">
        <v>4</v>
      </c>
      <c r="F956" s="31" t="s">
        <v>331</v>
      </c>
      <c r="G956" s="32">
        <v>600</v>
      </c>
      <c r="H956" s="33">
        <v>10557.8</v>
      </c>
      <c r="I956" s="33">
        <v>10500.5</v>
      </c>
      <c r="J956" s="33">
        <v>10564.2</v>
      </c>
      <c r="K956" s="6"/>
      <c r="L956" s="6"/>
    </row>
    <row r="957" spans="1:12">
      <c r="A957" s="27"/>
      <c r="B957" s="28" t="s">
        <v>86</v>
      </c>
      <c r="C957" s="29">
        <v>926</v>
      </c>
      <c r="D957" s="30">
        <v>8</v>
      </c>
      <c r="E957" s="30">
        <v>4</v>
      </c>
      <c r="F957" s="53" t="s">
        <v>332</v>
      </c>
      <c r="G957" s="32"/>
      <c r="H957" s="33">
        <f t="shared" si="173"/>
        <v>80</v>
      </c>
      <c r="I957" s="33">
        <f t="shared" si="174"/>
        <v>50</v>
      </c>
      <c r="J957" s="33">
        <f t="shared" si="175"/>
        <v>0</v>
      </c>
      <c r="L957" s="6"/>
    </row>
    <row r="958" spans="1:12" ht="31.5" collapsed="1">
      <c r="A958" s="27"/>
      <c r="B958" s="28" t="s">
        <v>88</v>
      </c>
      <c r="C958" s="29">
        <v>926</v>
      </c>
      <c r="D958" s="30">
        <v>8</v>
      </c>
      <c r="E958" s="30">
        <v>4</v>
      </c>
      <c r="F958" s="53" t="s">
        <v>332</v>
      </c>
      <c r="G958" s="32">
        <v>600</v>
      </c>
      <c r="H958" s="33">
        <v>80</v>
      </c>
      <c r="I958" s="33">
        <v>50</v>
      </c>
      <c r="J958" s="33">
        <v>0</v>
      </c>
      <c r="K958" s="44"/>
      <c r="L958" s="6"/>
    </row>
    <row r="959" spans="1:12" outlineLevel="1">
      <c r="A959" s="27"/>
      <c r="B959" s="28" t="s">
        <v>89</v>
      </c>
      <c r="C959" s="29">
        <v>926</v>
      </c>
      <c r="D959" s="30">
        <v>8</v>
      </c>
      <c r="E959" s="30">
        <v>4</v>
      </c>
      <c r="F959" s="53" t="s">
        <v>333</v>
      </c>
      <c r="G959" s="32"/>
      <c r="H959" s="33">
        <f t="shared" ref="H959:J959" si="176">H960</f>
        <v>0</v>
      </c>
      <c r="I959" s="33">
        <f t="shared" si="176"/>
        <v>0</v>
      </c>
      <c r="J959" s="33">
        <f t="shared" si="176"/>
        <v>0</v>
      </c>
      <c r="L959" s="6"/>
    </row>
    <row r="960" spans="1:12" ht="31.5" outlineLevel="1">
      <c r="A960" s="27"/>
      <c r="B960" s="28" t="s">
        <v>88</v>
      </c>
      <c r="C960" s="29">
        <v>926</v>
      </c>
      <c r="D960" s="30">
        <v>8</v>
      </c>
      <c r="E960" s="30">
        <v>4</v>
      </c>
      <c r="F960" s="53" t="s">
        <v>333</v>
      </c>
      <c r="G960" s="32">
        <v>600</v>
      </c>
      <c r="H960" s="33">
        <v>0</v>
      </c>
      <c r="I960" s="33">
        <v>0</v>
      </c>
      <c r="J960" s="33">
        <v>0</v>
      </c>
      <c r="K960" s="44"/>
      <c r="L960" s="6"/>
    </row>
    <row r="961" spans="1:12" collapsed="1">
      <c r="A961" s="27"/>
      <c r="B961" s="28" t="s">
        <v>334</v>
      </c>
      <c r="C961" s="29">
        <v>926</v>
      </c>
      <c r="D961" s="30">
        <v>8</v>
      </c>
      <c r="E961" s="30">
        <v>4</v>
      </c>
      <c r="F961" s="31" t="s">
        <v>335</v>
      </c>
      <c r="G961" s="32"/>
      <c r="H961" s="33">
        <f>H963+H962</f>
        <v>8000</v>
      </c>
      <c r="I961" s="33">
        <f>I963+I962</f>
        <v>8000</v>
      </c>
      <c r="J961" s="33">
        <f>J963+J962</f>
        <v>8000</v>
      </c>
      <c r="K961" s="6"/>
      <c r="L961" s="6"/>
    </row>
    <row r="962" spans="1:12" outlineLevel="1">
      <c r="A962" s="27"/>
      <c r="B962" s="28" t="s">
        <v>110</v>
      </c>
      <c r="C962" s="29">
        <v>926</v>
      </c>
      <c r="D962" s="30">
        <v>8</v>
      </c>
      <c r="E962" s="30">
        <v>4</v>
      </c>
      <c r="F962" s="31" t="s">
        <v>335</v>
      </c>
      <c r="G962" s="32">
        <v>300</v>
      </c>
      <c r="H962" s="33">
        <f>250-250</f>
        <v>0</v>
      </c>
      <c r="I962" s="33">
        <f>250-250</f>
        <v>0</v>
      </c>
      <c r="J962" s="33">
        <f>250-250</f>
        <v>0</v>
      </c>
      <c r="K962" s="6"/>
      <c r="L962" s="6"/>
    </row>
    <row r="963" spans="1:12" ht="31.5">
      <c r="A963" s="27"/>
      <c r="B963" s="28" t="s">
        <v>88</v>
      </c>
      <c r="C963" s="29">
        <v>926</v>
      </c>
      <c r="D963" s="30">
        <v>8</v>
      </c>
      <c r="E963" s="30">
        <v>4</v>
      </c>
      <c r="F963" s="31" t="s">
        <v>335</v>
      </c>
      <c r="G963" s="32">
        <v>600</v>
      </c>
      <c r="H963" s="33">
        <v>8000</v>
      </c>
      <c r="I963" s="33">
        <v>8000</v>
      </c>
      <c r="J963" s="33">
        <v>8000</v>
      </c>
      <c r="K963" s="6"/>
      <c r="L963" s="6"/>
    </row>
    <row r="964" spans="1:12">
      <c r="A964" s="27"/>
      <c r="B964" s="28" t="s">
        <v>363</v>
      </c>
      <c r="C964" s="29">
        <v>926</v>
      </c>
      <c r="D964" s="30">
        <v>8</v>
      </c>
      <c r="E964" s="30">
        <v>4</v>
      </c>
      <c r="F964" s="31" t="s">
        <v>364</v>
      </c>
      <c r="G964" s="32"/>
      <c r="H964" s="33">
        <f>H965+H970+H972</f>
        <v>4792.7</v>
      </c>
      <c r="I964" s="33">
        <f>I965+I970+I972</f>
        <v>4792.7</v>
      </c>
      <c r="J964" s="33">
        <f>J965+J970+J972</f>
        <v>4792.7</v>
      </c>
      <c r="K964" s="6"/>
      <c r="L964" s="6"/>
    </row>
    <row r="965" spans="1:12">
      <c r="A965" s="27"/>
      <c r="B965" s="28" t="s">
        <v>365</v>
      </c>
      <c r="C965" s="29">
        <v>926</v>
      </c>
      <c r="D965" s="30">
        <v>8</v>
      </c>
      <c r="E965" s="30">
        <v>4</v>
      </c>
      <c r="F965" s="31" t="s">
        <v>366</v>
      </c>
      <c r="G965" s="32"/>
      <c r="H965" s="33">
        <f>H966+H970</f>
        <v>4542.7</v>
      </c>
      <c r="I965" s="33">
        <f t="shared" ref="I965:J965" si="177">I966+I970</f>
        <v>4542.7</v>
      </c>
      <c r="J965" s="33">
        <f t="shared" si="177"/>
        <v>4542.7</v>
      </c>
      <c r="K965" s="6"/>
      <c r="L965" s="6"/>
    </row>
    <row r="966" spans="1:12">
      <c r="A966" s="27"/>
      <c r="B966" s="28" t="s">
        <v>200</v>
      </c>
      <c r="C966" s="29">
        <v>926</v>
      </c>
      <c r="D966" s="30">
        <v>8</v>
      </c>
      <c r="E966" s="30">
        <v>4</v>
      </c>
      <c r="F966" s="31" t="s">
        <v>367</v>
      </c>
      <c r="G966" s="32"/>
      <c r="H966" s="33">
        <f>H967+H968+H969</f>
        <v>4542.7</v>
      </c>
      <c r="I966" s="33">
        <f t="shared" ref="I966:J966" si="178">I967+I968+I969</f>
        <v>4542.7</v>
      </c>
      <c r="J966" s="33">
        <f t="shared" si="178"/>
        <v>4542.7</v>
      </c>
      <c r="K966" s="6"/>
      <c r="L966" s="6"/>
    </row>
    <row r="967" spans="1:12" ht="47.25">
      <c r="A967" s="27"/>
      <c r="B967" s="28" t="s">
        <v>113</v>
      </c>
      <c r="C967" s="29">
        <v>926</v>
      </c>
      <c r="D967" s="30">
        <v>8</v>
      </c>
      <c r="E967" s="30">
        <v>4</v>
      </c>
      <c r="F967" s="31" t="s">
        <v>367</v>
      </c>
      <c r="G967" s="32">
        <v>100</v>
      </c>
      <c r="H967" s="33">
        <v>4318</v>
      </c>
      <c r="I967" s="33">
        <v>4318</v>
      </c>
      <c r="J967" s="33">
        <v>4318</v>
      </c>
      <c r="K967" s="6"/>
      <c r="L967" s="6"/>
    </row>
    <row r="968" spans="1:12" ht="31.5" collapsed="1">
      <c r="A968" s="27"/>
      <c r="B968" s="28" t="s">
        <v>101</v>
      </c>
      <c r="C968" s="29">
        <v>926</v>
      </c>
      <c r="D968" s="30">
        <v>8</v>
      </c>
      <c r="E968" s="30">
        <v>4</v>
      </c>
      <c r="F968" s="31" t="s">
        <v>367</v>
      </c>
      <c r="G968" s="32">
        <v>200</v>
      </c>
      <c r="H968" s="33">
        <v>224.7</v>
      </c>
      <c r="I968" s="33">
        <v>224.7</v>
      </c>
      <c r="J968" s="33">
        <v>224.7</v>
      </c>
      <c r="K968" s="6"/>
      <c r="L968" s="6"/>
    </row>
    <row r="969" spans="1:12" outlineLevel="1">
      <c r="A969" s="27"/>
      <c r="B969" s="28" t="s">
        <v>191</v>
      </c>
      <c r="C969" s="29">
        <v>926</v>
      </c>
      <c r="D969" s="30">
        <v>8</v>
      </c>
      <c r="E969" s="30">
        <v>4</v>
      </c>
      <c r="F969" s="31" t="s">
        <v>367</v>
      </c>
      <c r="G969" s="32">
        <v>800</v>
      </c>
      <c r="H969" s="33">
        <v>0</v>
      </c>
      <c r="I969" s="33">
        <v>0</v>
      </c>
      <c r="J969" s="33">
        <v>0</v>
      </c>
      <c r="K969" s="6"/>
      <c r="L969" s="6"/>
    </row>
    <row r="970" spans="1:12" ht="94.5" outlineLevel="1">
      <c r="A970" s="27"/>
      <c r="B970" s="28" t="s">
        <v>202</v>
      </c>
      <c r="C970" s="29">
        <v>926</v>
      </c>
      <c r="D970" s="30">
        <v>8</v>
      </c>
      <c r="E970" s="30">
        <v>4</v>
      </c>
      <c r="F970" s="31" t="s">
        <v>371</v>
      </c>
      <c r="G970" s="32"/>
      <c r="H970" s="33">
        <f>H971</f>
        <v>0</v>
      </c>
      <c r="I970" s="33">
        <f>I971</f>
        <v>0</v>
      </c>
      <c r="J970" s="33">
        <f>J971</f>
        <v>0</v>
      </c>
      <c r="K970" s="6"/>
      <c r="L970" s="6"/>
    </row>
    <row r="971" spans="1:12" ht="47.25" outlineLevel="1">
      <c r="A971" s="27"/>
      <c r="B971" s="28" t="s">
        <v>113</v>
      </c>
      <c r="C971" s="29">
        <v>926</v>
      </c>
      <c r="D971" s="30">
        <v>8</v>
      </c>
      <c r="E971" s="30">
        <v>4</v>
      </c>
      <c r="F971" s="31" t="s">
        <v>371</v>
      </c>
      <c r="G971" s="32">
        <v>100</v>
      </c>
      <c r="H971" s="33">
        <v>0</v>
      </c>
      <c r="I971" s="33">
        <v>0</v>
      </c>
      <c r="J971" s="33">
        <v>0</v>
      </c>
      <c r="K971" s="6"/>
      <c r="L971" s="6"/>
    </row>
    <row r="972" spans="1:12">
      <c r="A972" s="27"/>
      <c r="B972" s="28" t="s">
        <v>368</v>
      </c>
      <c r="C972" s="29">
        <v>926</v>
      </c>
      <c r="D972" s="30">
        <v>8</v>
      </c>
      <c r="E972" s="30">
        <v>4</v>
      </c>
      <c r="F972" s="31" t="s">
        <v>369</v>
      </c>
      <c r="G972" s="32"/>
      <c r="H972" s="33">
        <f t="shared" ref="H972:J973" si="179">H973</f>
        <v>250</v>
      </c>
      <c r="I972" s="33">
        <f t="shared" si="179"/>
        <v>250</v>
      </c>
      <c r="J972" s="33">
        <f t="shared" si="179"/>
        <v>250</v>
      </c>
      <c r="K972" s="6"/>
      <c r="L972" s="6"/>
    </row>
    <row r="973" spans="1:12">
      <c r="A973" s="27"/>
      <c r="B973" s="28" t="s">
        <v>334</v>
      </c>
      <c r="C973" s="29">
        <v>926</v>
      </c>
      <c r="D973" s="30">
        <v>8</v>
      </c>
      <c r="E973" s="30">
        <v>4</v>
      </c>
      <c r="F973" s="31" t="s">
        <v>370</v>
      </c>
      <c r="G973" s="32"/>
      <c r="H973" s="33">
        <f>H974</f>
        <v>250</v>
      </c>
      <c r="I973" s="33">
        <f t="shared" si="179"/>
        <v>250</v>
      </c>
      <c r="J973" s="33">
        <f t="shared" si="179"/>
        <v>250</v>
      </c>
      <c r="K973" s="6"/>
      <c r="L973" s="6"/>
    </row>
    <row r="974" spans="1:12">
      <c r="A974" s="27"/>
      <c r="B974" s="28" t="s">
        <v>110</v>
      </c>
      <c r="C974" s="29">
        <v>926</v>
      </c>
      <c r="D974" s="30">
        <v>8</v>
      </c>
      <c r="E974" s="30">
        <v>4</v>
      </c>
      <c r="F974" s="31" t="s">
        <v>370</v>
      </c>
      <c r="G974" s="32">
        <v>300</v>
      </c>
      <c r="H974" s="33">
        <v>250</v>
      </c>
      <c r="I974" s="33">
        <v>250</v>
      </c>
      <c r="J974" s="33">
        <v>250</v>
      </c>
      <c r="K974" s="6"/>
      <c r="L974" s="6"/>
    </row>
    <row r="975" spans="1:12" ht="31.5">
      <c r="A975" s="20" t="s">
        <v>916</v>
      </c>
      <c r="B975" s="35" t="s">
        <v>917</v>
      </c>
      <c r="C975" s="22">
        <v>929</v>
      </c>
      <c r="D975" s="23"/>
      <c r="E975" s="23"/>
      <c r="F975" s="24"/>
      <c r="G975" s="25"/>
      <c r="H975" s="26">
        <f>H984+H976</f>
        <v>192074</v>
      </c>
      <c r="I975" s="26">
        <f>I984+I976</f>
        <v>190718.69999999998</v>
      </c>
      <c r="J975" s="26">
        <f>J984+J976</f>
        <v>213786.5</v>
      </c>
      <c r="K975" s="6"/>
      <c r="L975" s="6"/>
    </row>
    <row r="976" spans="1:12">
      <c r="A976" s="20"/>
      <c r="B976" s="28" t="s">
        <v>41</v>
      </c>
      <c r="C976" s="29">
        <v>929</v>
      </c>
      <c r="D976" s="30">
        <v>7</v>
      </c>
      <c r="E976" s="23"/>
      <c r="F976" s="24"/>
      <c r="G976" s="25"/>
      <c r="H976" s="33">
        <f>H977</f>
        <v>740</v>
      </c>
      <c r="I976" s="33">
        <f t="shared" ref="I976:J980" si="180">I977</f>
        <v>740</v>
      </c>
      <c r="J976" s="33">
        <f t="shared" si="180"/>
        <v>740</v>
      </c>
      <c r="K976" s="6"/>
      <c r="L976" s="6"/>
    </row>
    <row r="977" spans="1:12">
      <c r="A977" s="15"/>
      <c r="B977" s="28" t="s">
        <v>46</v>
      </c>
      <c r="C977" s="29">
        <v>929</v>
      </c>
      <c r="D977" s="30">
        <v>7</v>
      </c>
      <c r="E977" s="30">
        <v>9</v>
      </c>
      <c r="F977" s="31"/>
      <c r="G977" s="32"/>
      <c r="H977" s="33">
        <f>H978</f>
        <v>740</v>
      </c>
      <c r="I977" s="33">
        <f t="shared" si="180"/>
        <v>740</v>
      </c>
      <c r="J977" s="33">
        <f t="shared" si="180"/>
        <v>740</v>
      </c>
      <c r="K977" s="6"/>
      <c r="L977" s="6"/>
    </row>
    <row r="978" spans="1:12">
      <c r="A978" s="15"/>
      <c r="B978" s="28" t="s">
        <v>898</v>
      </c>
      <c r="C978" s="29">
        <v>929</v>
      </c>
      <c r="D978" s="30">
        <v>7</v>
      </c>
      <c r="E978" s="30">
        <v>9</v>
      </c>
      <c r="F978" s="31" t="s">
        <v>253</v>
      </c>
      <c r="G978" s="32"/>
      <c r="H978" s="33">
        <f>H979</f>
        <v>740</v>
      </c>
      <c r="I978" s="33">
        <f t="shared" si="180"/>
        <v>740</v>
      </c>
      <c r="J978" s="33">
        <f t="shared" si="180"/>
        <v>740</v>
      </c>
      <c r="K978" s="6"/>
      <c r="L978" s="6"/>
    </row>
    <row r="979" spans="1:12">
      <c r="A979" s="15"/>
      <c r="B979" s="28" t="s">
        <v>272</v>
      </c>
      <c r="C979" s="29">
        <v>929</v>
      </c>
      <c r="D979" s="30">
        <v>7</v>
      </c>
      <c r="E979" s="30">
        <v>9</v>
      </c>
      <c r="F979" s="31" t="s">
        <v>273</v>
      </c>
      <c r="G979" s="32"/>
      <c r="H979" s="33">
        <f>H980</f>
        <v>740</v>
      </c>
      <c r="I979" s="33">
        <f t="shared" si="180"/>
        <v>740</v>
      </c>
      <c r="J979" s="33">
        <f t="shared" si="180"/>
        <v>740</v>
      </c>
      <c r="K979" s="6"/>
      <c r="L979" s="6"/>
    </row>
    <row r="980" spans="1:12" ht="31.5">
      <c r="A980" s="15"/>
      <c r="B980" s="28" t="s">
        <v>274</v>
      </c>
      <c r="C980" s="29">
        <v>929</v>
      </c>
      <c r="D980" s="30">
        <v>7</v>
      </c>
      <c r="E980" s="30">
        <v>9</v>
      </c>
      <c r="F980" s="31" t="s">
        <v>275</v>
      </c>
      <c r="G980" s="32"/>
      <c r="H980" s="33">
        <f>H981</f>
        <v>740</v>
      </c>
      <c r="I980" s="33">
        <f t="shared" si="180"/>
        <v>740</v>
      </c>
      <c r="J980" s="33">
        <f t="shared" si="180"/>
        <v>740</v>
      </c>
      <c r="K980" s="6"/>
      <c r="L980" s="6"/>
    </row>
    <row r="981" spans="1:12">
      <c r="A981" s="15"/>
      <c r="B981" s="28" t="s">
        <v>258</v>
      </c>
      <c r="C981" s="29">
        <v>929</v>
      </c>
      <c r="D981" s="30">
        <v>7</v>
      </c>
      <c r="E981" s="30">
        <v>9</v>
      </c>
      <c r="F981" s="31" t="s">
        <v>276</v>
      </c>
      <c r="G981" s="32"/>
      <c r="H981" s="33">
        <f>H983+H982</f>
        <v>740</v>
      </c>
      <c r="I981" s="33">
        <f>I983+I982</f>
        <v>740</v>
      </c>
      <c r="J981" s="33">
        <f>J983+J982</f>
        <v>740</v>
      </c>
      <c r="K981" s="6"/>
      <c r="L981" s="6"/>
    </row>
    <row r="982" spans="1:12" ht="47.25">
      <c r="A982" s="15"/>
      <c r="B982" s="28" t="s">
        <v>113</v>
      </c>
      <c r="C982" s="29">
        <v>929</v>
      </c>
      <c r="D982" s="30">
        <v>7</v>
      </c>
      <c r="E982" s="30">
        <v>9</v>
      </c>
      <c r="F982" s="31" t="s">
        <v>276</v>
      </c>
      <c r="G982" s="32">
        <v>100</v>
      </c>
      <c r="H982" s="33">
        <v>440</v>
      </c>
      <c r="I982" s="33">
        <v>440</v>
      </c>
      <c r="J982" s="33">
        <v>440</v>
      </c>
      <c r="K982" s="6"/>
      <c r="L982" s="6"/>
    </row>
    <row r="983" spans="1:12" ht="31.5">
      <c r="A983" s="15"/>
      <c r="B983" s="28" t="s">
        <v>101</v>
      </c>
      <c r="C983" s="29">
        <v>929</v>
      </c>
      <c r="D983" s="30">
        <v>7</v>
      </c>
      <c r="E983" s="30">
        <v>9</v>
      </c>
      <c r="F983" s="31" t="s">
        <v>276</v>
      </c>
      <c r="G983" s="32">
        <v>200</v>
      </c>
      <c r="H983" s="33">
        <v>300</v>
      </c>
      <c r="I983" s="33">
        <v>300</v>
      </c>
      <c r="J983" s="33">
        <v>300</v>
      </c>
      <c r="K983" s="6"/>
      <c r="L983" s="6"/>
    </row>
    <row r="984" spans="1:12">
      <c r="A984" s="27"/>
      <c r="B984" s="28" t="s">
        <v>878</v>
      </c>
      <c r="C984" s="29">
        <v>929</v>
      </c>
      <c r="D984" s="30">
        <v>11</v>
      </c>
      <c r="E984" s="30"/>
      <c r="F984" s="31"/>
      <c r="G984" s="32"/>
      <c r="H984" s="33">
        <f>H985+H1040+H1103+H1053</f>
        <v>191334</v>
      </c>
      <c r="I984" s="33">
        <f t="shared" ref="I984:J984" si="181">I985+I1040+I1103+I1053</f>
        <v>189978.69999999998</v>
      </c>
      <c r="J984" s="33">
        <f t="shared" si="181"/>
        <v>213046.5</v>
      </c>
      <c r="K984" s="6"/>
      <c r="L984" s="6"/>
    </row>
    <row r="985" spans="1:12" collapsed="1">
      <c r="A985" s="27"/>
      <c r="B985" s="28" t="s">
        <v>879</v>
      </c>
      <c r="C985" s="29">
        <v>929</v>
      </c>
      <c r="D985" s="30">
        <v>11</v>
      </c>
      <c r="E985" s="30">
        <v>1</v>
      </c>
      <c r="F985" s="31"/>
      <c r="G985" s="32"/>
      <c r="H985" s="33">
        <f>H993+H986</f>
        <v>32730.3</v>
      </c>
      <c r="I985" s="33">
        <f t="shared" ref="I985:J985" si="182">I993+I986</f>
        <v>32588.899999999998</v>
      </c>
      <c r="J985" s="33">
        <f t="shared" si="182"/>
        <v>32649.8</v>
      </c>
      <c r="K985" s="6"/>
      <c r="L985" s="6"/>
    </row>
    <row r="986" spans="1:12" ht="47.25" outlineLevel="1">
      <c r="A986" s="27"/>
      <c r="B986" s="28" t="s">
        <v>939</v>
      </c>
      <c r="C986" s="29">
        <v>929</v>
      </c>
      <c r="D986" s="30">
        <v>11</v>
      </c>
      <c r="E986" s="30">
        <v>1</v>
      </c>
      <c r="F986" s="31" t="s">
        <v>305</v>
      </c>
      <c r="G986" s="32"/>
      <c r="H986" s="33">
        <f t="shared" ref="H986:J987" si="183">H987</f>
        <v>0</v>
      </c>
      <c r="I986" s="33">
        <f t="shared" si="183"/>
        <v>0</v>
      </c>
      <c r="J986" s="33">
        <f t="shared" si="183"/>
        <v>0</v>
      </c>
      <c r="K986" s="6"/>
      <c r="L986" s="6"/>
    </row>
    <row r="987" spans="1:12" ht="47.25" outlineLevel="1">
      <c r="A987" s="27"/>
      <c r="B987" s="28" t="s">
        <v>940</v>
      </c>
      <c r="C987" s="29">
        <v>929</v>
      </c>
      <c r="D987" s="30">
        <v>11</v>
      </c>
      <c r="E987" s="30">
        <v>1</v>
      </c>
      <c r="F987" s="31" t="s">
        <v>306</v>
      </c>
      <c r="G987" s="32"/>
      <c r="H987" s="33">
        <f t="shared" si="183"/>
        <v>0</v>
      </c>
      <c r="I987" s="33">
        <f t="shared" si="183"/>
        <v>0</v>
      </c>
      <c r="J987" s="33">
        <f t="shared" si="183"/>
        <v>0</v>
      </c>
      <c r="K987" s="6"/>
      <c r="L987" s="6"/>
    </row>
    <row r="988" spans="1:12" ht="63" outlineLevel="1">
      <c r="A988" s="27"/>
      <c r="B988" s="28" t="s">
        <v>307</v>
      </c>
      <c r="C988" s="29">
        <v>929</v>
      </c>
      <c r="D988" s="30">
        <v>11</v>
      </c>
      <c r="E988" s="30">
        <v>1</v>
      </c>
      <c r="F988" s="31" t="s">
        <v>308</v>
      </c>
      <c r="G988" s="32"/>
      <c r="H988" s="33">
        <f>H989+H991</f>
        <v>0</v>
      </c>
      <c r="I988" s="33">
        <f>I989+I991</f>
        <v>0</v>
      </c>
      <c r="J988" s="33">
        <f>J989+J991</f>
        <v>0</v>
      </c>
      <c r="K988" s="6"/>
      <c r="L988" s="6"/>
    </row>
    <row r="989" spans="1:12" outlineLevel="1">
      <c r="A989" s="27"/>
      <c r="B989" s="28" t="s">
        <v>309</v>
      </c>
      <c r="C989" s="29">
        <v>929</v>
      </c>
      <c r="D989" s="30">
        <v>11</v>
      </c>
      <c r="E989" s="30">
        <v>1</v>
      </c>
      <c r="F989" s="31" t="s">
        <v>310</v>
      </c>
      <c r="G989" s="32"/>
      <c r="H989" s="33">
        <f>H990</f>
        <v>0</v>
      </c>
      <c r="I989" s="33">
        <f>I990</f>
        <v>0</v>
      </c>
      <c r="J989" s="33">
        <f>J990</f>
        <v>0</v>
      </c>
      <c r="K989" s="6"/>
      <c r="L989" s="6"/>
    </row>
    <row r="990" spans="1:12" ht="31.5" outlineLevel="1">
      <c r="A990" s="27"/>
      <c r="B990" s="28" t="s">
        <v>88</v>
      </c>
      <c r="C990" s="29">
        <v>929</v>
      </c>
      <c r="D990" s="30">
        <v>11</v>
      </c>
      <c r="E990" s="30">
        <v>1</v>
      </c>
      <c r="F990" s="31" t="s">
        <v>310</v>
      </c>
      <c r="G990" s="32">
        <v>600</v>
      </c>
      <c r="H990" s="33">
        <f>2000-2000</f>
        <v>0</v>
      </c>
      <c r="I990" s="33">
        <v>0</v>
      </c>
      <c r="J990" s="33">
        <f>500-500</f>
        <v>0</v>
      </c>
      <c r="K990" s="6"/>
      <c r="L990" s="6"/>
    </row>
    <row r="991" spans="1:12" outlineLevel="1">
      <c r="A991" s="27"/>
      <c r="B991" s="28" t="s">
        <v>311</v>
      </c>
      <c r="C991" s="29">
        <v>929</v>
      </c>
      <c r="D991" s="30">
        <v>11</v>
      </c>
      <c r="E991" s="30">
        <v>1</v>
      </c>
      <c r="F991" s="31" t="s">
        <v>312</v>
      </c>
      <c r="G991" s="32"/>
      <c r="H991" s="33">
        <f>H992</f>
        <v>0</v>
      </c>
      <c r="I991" s="33">
        <f>I992</f>
        <v>0</v>
      </c>
      <c r="J991" s="33">
        <f>J992</f>
        <v>0</v>
      </c>
      <c r="K991" s="6"/>
      <c r="L991" s="6"/>
    </row>
    <row r="992" spans="1:12" ht="31.5" outlineLevel="1">
      <c r="A992" s="27"/>
      <c r="B992" s="28" t="s">
        <v>88</v>
      </c>
      <c r="C992" s="29">
        <v>929</v>
      </c>
      <c r="D992" s="30">
        <v>11</v>
      </c>
      <c r="E992" s="30">
        <v>1</v>
      </c>
      <c r="F992" s="31" t="s">
        <v>312</v>
      </c>
      <c r="G992" s="32">
        <v>600</v>
      </c>
      <c r="H992" s="33">
        <v>0</v>
      </c>
      <c r="I992" s="33">
        <f>9980-9980</f>
        <v>0</v>
      </c>
      <c r="J992" s="33">
        <f>10500-10500</f>
        <v>0</v>
      </c>
      <c r="K992" s="6"/>
      <c r="L992" s="6"/>
    </row>
    <row r="993" spans="1:12" collapsed="1">
      <c r="A993" s="27"/>
      <c r="B993" s="28" t="s">
        <v>372</v>
      </c>
      <c r="C993" s="29">
        <v>929</v>
      </c>
      <c r="D993" s="30">
        <v>11</v>
      </c>
      <c r="E993" s="30">
        <v>1</v>
      </c>
      <c r="F993" s="31" t="s">
        <v>373</v>
      </c>
      <c r="G993" s="32"/>
      <c r="H993" s="33">
        <f>H994+H998+H1030</f>
        <v>32730.3</v>
      </c>
      <c r="I993" s="33">
        <f>I994+I998+I1030</f>
        <v>32588.899999999998</v>
      </c>
      <c r="J993" s="33">
        <f>J994+J998+J1030</f>
        <v>32649.8</v>
      </c>
      <c r="K993" s="6"/>
      <c r="L993" s="6"/>
    </row>
    <row r="994" spans="1:12" ht="31.5" outlineLevel="1">
      <c r="A994" s="27"/>
      <c r="B994" s="28" t="s">
        <v>374</v>
      </c>
      <c r="C994" s="29">
        <v>929</v>
      </c>
      <c r="D994" s="30">
        <v>11</v>
      </c>
      <c r="E994" s="30">
        <v>1</v>
      </c>
      <c r="F994" s="31" t="s">
        <v>375</v>
      </c>
      <c r="G994" s="32"/>
      <c r="H994" s="33">
        <f>H995</f>
        <v>0</v>
      </c>
      <c r="I994" s="33">
        <f t="shared" ref="I994:J996" si="184">I995</f>
        <v>0</v>
      </c>
      <c r="J994" s="33">
        <f t="shared" si="184"/>
        <v>0</v>
      </c>
      <c r="K994" s="6"/>
      <c r="L994" s="6"/>
    </row>
    <row r="995" spans="1:12" ht="31.5" outlineLevel="1">
      <c r="A995" s="27"/>
      <c r="B995" s="28" t="s">
        <v>918</v>
      </c>
      <c r="C995" s="29">
        <v>929</v>
      </c>
      <c r="D995" s="30">
        <v>11</v>
      </c>
      <c r="E995" s="30">
        <v>1</v>
      </c>
      <c r="F995" s="31" t="s">
        <v>377</v>
      </c>
      <c r="G995" s="32"/>
      <c r="H995" s="33">
        <f>H996</f>
        <v>0</v>
      </c>
      <c r="I995" s="33">
        <f t="shared" si="184"/>
        <v>0</v>
      </c>
      <c r="J995" s="33">
        <f t="shared" si="184"/>
        <v>0</v>
      </c>
      <c r="K995" s="6"/>
      <c r="L995" s="6"/>
    </row>
    <row r="996" spans="1:12" ht="94.5" outlineLevel="1">
      <c r="A996" s="27"/>
      <c r="B996" s="37" t="s">
        <v>380</v>
      </c>
      <c r="C996" s="29">
        <v>929</v>
      </c>
      <c r="D996" s="30">
        <v>11</v>
      </c>
      <c r="E996" s="30">
        <v>1</v>
      </c>
      <c r="F996" s="31" t="s">
        <v>381</v>
      </c>
      <c r="G996" s="32"/>
      <c r="H996" s="33">
        <f>H997</f>
        <v>0</v>
      </c>
      <c r="I996" s="33">
        <f t="shared" si="184"/>
        <v>0</v>
      </c>
      <c r="J996" s="33">
        <f t="shared" si="184"/>
        <v>0</v>
      </c>
      <c r="K996" s="6"/>
      <c r="L996" s="6"/>
    </row>
    <row r="997" spans="1:12" ht="31.5" outlineLevel="1">
      <c r="A997" s="27"/>
      <c r="B997" s="28" t="s">
        <v>88</v>
      </c>
      <c r="C997" s="29">
        <v>929</v>
      </c>
      <c r="D997" s="30">
        <v>11</v>
      </c>
      <c r="E997" s="30">
        <v>1</v>
      </c>
      <c r="F997" s="31" t="s">
        <v>381</v>
      </c>
      <c r="G997" s="32">
        <v>600</v>
      </c>
      <c r="H997" s="33">
        <v>0</v>
      </c>
      <c r="I997" s="33">
        <v>0</v>
      </c>
      <c r="J997" s="33">
        <v>0</v>
      </c>
      <c r="K997" s="6"/>
      <c r="L997" s="6"/>
    </row>
    <row r="998" spans="1:12" ht="31.5" collapsed="1">
      <c r="A998" s="27"/>
      <c r="B998" s="28" t="s">
        <v>382</v>
      </c>
      <c r="C998" s="29">
        <v>929</v>
      </c>
      <c r="D998" s="30">
        <v>11</v>
      </c>
      <c r="E998" s="30">
        <v>1</v>
      </c>
      <c r="F998" s="31" t="s">
        <v>383</v>
      </c>
      <c r="G998" s="32"/>
      <c r="H998" s="33">
        <f>H999+H1010+H1015+H1027</f>
        <v>32730.3</v>
      </c>
      <c r="I998" s="33">
        <f>I999+I1010+I1015+I1027</f>
        <v>32588.899999999998</v>
      </c>
      <c r="J998" s="33">
        <f>J999+J1010+J1015+J1027</f>
        <v>32649.8</v>
      </c>
      <c r="K998" s="6"/>
      <c r="L998" s="6"/>
    </row>
    <row r="999" spans="1:12" ht="31.5" outlineLevel="1">
      <c r="A999" s="27"/>
      <c r="B999" s="28" t="s">
        <v>384</v>
      </c>
      <c r="C999" s="29">
        <v>929</v>
      </c>
      <c r="D999" s="30">
        <v>11</v>
      </c>
      <c r="E999" s="30">
        <v>1</v>
      </c>
      <c r="F999" s="31" t="s">
        <v>385</v>
      </c>
      <c r="G999" s="32"/>
      <c r="H999" s="33">
        <f>H1000+H1004+H1008+H1002+H1006</f>
        <v>0</v>
      </c>
      <c r="I999" s="33">
        <f>I1000+I1004+I1008+I1002+I1006</f>
        <v>0</v>
      </c>
      <c r="J999" s="33">
        <f>J1000+J1004+J1008+J1002+J1006</f>
        <v>0</v>
      </c>
      <c r="K999" s="6"/>
      <c r="L999" s="6"/>
    </row>
    <row r="1000" spans="1:12" ht="31.5" outlineLevel="1">
      <c r="A1000" s="27"/>
      <c r="B1000" s="28" t="s">
        <v>187</v>
      </c>
      <c r="C1000" s="29">
        <v>929</v>
      </c>
      <c r="D1000" s="30">
        <v>11</v>
      </c>
      <c r="E1000" s="30">
        <v>1</v>
      </c>
      <c r="F1000" s="31" t="s">
        <v>386</v>
      </c>
      <c r="G1000" s="32"/>
      <c r="H1000" s="33">
        <f>H1001</f>
        <v>0</v>
      </c>
      <c r="I1000" s="33">
        <f>I1001</f>
        <v>0</v>
      </c>
      <c r="J1000" s="33">
        <f>J1001</f>
        <v>0</v>
      </c>
      <c r="K1000" s="6"/>
      <c r="L1000" s="6"/>
    </row>
    <row r="1001" spans="1:12" ht="31.5" outlineLevel="1">
      <c r="A1001" s="27"/>
      <c r="B1001" s="28" t="s">
        <v>88</v>
      </c>
      <c r="C1001" s="29">
        <v>929</v>
      </c>
      <c r="D1001" s="30">
        <v>11</v>
      </c>
      <c r="E1001" s="30">
        <v>1</v>
      </c>
      <c r="F1001" s="31" t="s">
        <v>386</v>
      </c>
      <c r="G1001" s="32">
        <v>600</v>
      </c>
      <c r="H1001" s="33">
        <v>0</v>
      </c>
      <c r="I1001" s="33">
        <v>0</v>
      </c>
      <c r="J1001" s="33">
        <v>0</v>
      </c>
      <c r="K1001" s="6"/>
      <c r="L1001" s="6"/>
    </row>
    <row r="1002" spans="1:12" ht="31.5" outlineLevel="1">
      <c r="A1002" s="27"/>
      <c r="B1002" s="28" t="s">
        <v>95</v>
      </c>
      <c r="C1002" s="29">
        <v>929</v>
      </c>
      <c r="D1002" s="30">
        <v>11</v>
      </c>
      <c r="E1002" s="30">
        <v>1</v>
      </c>
      <c r="F1002" s="31" t="s">
        <v>387</v>
      </c>
      <c r="G1002" s="32"/>
      <c r="H1002" s="33">
        <f>H1003</f>
        <v>0</v>
      </c>
      <c r="I1002" s="33">
        <v>0</v>
      </c>
      <c r="J1002" s="33">
        <v>0</v>
      </c>
      <c r="K1002" s="6"/>
      <c r="L1002" s="6"/>
    </row>
    <row r="1003" spans="1:12" ht="31.5" outlineLevel="1">
      <c r="A1003" s="27"/>
      <c r="B1003" s="28" t="s">
        <v>88</v>
      </c>
      <c r="C1003" s="29">
        <v>929</v>
      </c>
      <c r="D1003" s="30">
        <v>11</v>
      </c>
      <c r="E1003" s="30">
        <v>1</v>
      </c>
      <c r="F1003" s="31" t="s">
        <v>387</v>
      </c>
      <c r="G1003" s="32">
        <v>600</v>
      </c>
      <c r="H1003" s="33">
        <v>0</v>
      </c>
      <c r="I1003" s="33">
        <v>0</v>
      </c>
      <c r="J1003" s="33">
        <v>0</v>
      </c>
      <c r="K1003" s="6"/>
      <c r="L1003" s="6"/>
    </row>
    <row r="1004" spans="1:12" ht="47.25" outlineLevel="1">
      <c r="A1004" s="27"/>
      <c r="B1004" s="28" t="s">
        <v>388</v>
      </c>
      <c r="C1004" s="29">
        <v>929</v>
      </c>
      <c r="D1004" s="30">
        <v>11</v>
      </c>
      <c r="E1004" s="30">
        <v>1</v>
      </c>
      <c r="F1004" s="31" t="s">
        <v>389</v>
      </c>
      <c r="G1004" s="32"/>
      <c r="H1004" s="33">
        <f>H1005</f>
        <v>0</v>
      </c>
      <c r="I1004" s="33">
        <f>I1005</f>
        <v>0</v>
      </c>
      <c r="J1004" s="33">
        <f>J1005</f>
        <v>0</v>
      </c>
      <c r="K1004" s="6"/>
      <c r="L1004" s="6"/>
    </row>
    <row r="1005" spans="1:12" ht="31.5" outlineLevel="1">
      <c r="A1005" s="27"/>
      <c r="B1005" s="28" t="s">
        <v>88</v>
      </c>
      <c r="C1005" s="29">
        <v>929</v>
      </c>
      <c r="D1005" s="30">
        <v>11</v>
      </c>
      <c r="E1005" s="30">
        <v>1</v>
      </c>
      <c r="F1005" s="31" t="s">
        <v>389</v>
      </c>
      <c r="G1005" s="32">
        <v>600</v>
      </c>
      <c r="H1005" s="33">
        <v>0</v>
      </c>
      <c r="I1005" s="33">
        <v>0</v>
      </c>
      <c r="J1005" s="33">
        <v>0</v>
      </c>
      <c r="K1005" s="6"/>
      <c r="L1005" s="6"/>
    </row>
    <row r="1006" spans="1:12" ht="47.25" outlineLevel="1">
      <c r="A1006" s="27"/>
      <c r="B1006" s="28" t="s">
        <v>388</v>
      </c>
      <c r="C1006" s="29">
        <v>929</v>
      </c>
      <c r="D1006" s="30">
        <v>11</v>
      </c>
      <c r="E1006" s="30">
        <v>1</v>
      </c>
      <c r="F1006" s="31" t="s">
        <v>390</v>
      </c>
      <c r="G1006" s="32"/>
      <c r="H1006" s="33">
        <f>H1007</f>
        <v>0</v>
      </c>
      <c r="I1006" s="33">
        <f>I1007</f>
        <v>0</v>
      </c>
      <c r="J1006" s="33">
        <f>J1007</f>
        <v>0</v>
      </c>
      <c r="K1006" s="6"/>
      <c r="L1006" s="6"/>
    </row>
    <row r="1007" spans="1:12" ht="31.5" outlineLevel="1">
      <c r="A1007" s="27"/>
      <c r="B1007" s="28" t="s">
        <v>88</v>
      </c>
      <c r="C1007" s="29">
        <v>929</v>
      </c>
      <c r="D1007" s="30">
        <v>11</v>
      </c>
      <c r="E1007" s="30">
        <v>1</v>
      </c>
      <c r="F1007" s="31" t="s">
        <v>390</v>
      </c>
      <c r="G1007" s="32">
        <v>600</v>
      </c>
      <c r="H1007" s="33">
        <v>0</v>
      </c>
      <c r="I1007" s="33">
        <v>0</v>
      </c>
      <c r="J1007" s="33">
        <v>0</v>
      </c>
      <c r="K1007" s="6"/>
      <c r="L1007" s="6"/>
    </row>
    <row r="1008" spans="1:12" ht="94.5" outlineLevel="1">
      <c r="A1008" s="27"/>
      <c r="B1008" s="28" t="s">
        <v>396</v>
      </c>
      <c r="C1008" s="29">
        <v>929</v>
      </c>
      <c r="D1008" s="30">
        <v>11</v>
      </c>
      <c r="E1008" s="30">
        <v>1</v>
      </c>
      <c r="F1008" s="31" t="s">
        <v>397</v>
      </c>
      <c r="G1008" s="32"/>
      <c r="H1008" s="33">
        <f>H1009</f>
        <v>0</v>
      </c>
      <c r="I1008" s="33">
        <f>I1009</f>
        <v>0</v>
      </c>
      <c r="J1008" s="33">
        <f>J1009</f>
        <v>0</v>
      </c>
      <c r="K1008" s="6"/>
      <c r="L1008" s="6"/>
    </row>
    <row r="1009" spans="1:16" ht="31.5" outlineLevel="1">
      <c r="A1009" s="27"/>
      <c r="B1009" s="28" t="s">
        <v>88</v>
      </c>
      <c r="C1009" s="29">
        <v>929</v>
      </c>
      <c r="D1009" s="30">
        <v>11</v>
      </c>
      <c r="E1009" s="30">
        <v>1</v>
      </c>
      <c r="F1009" s="31" t="s">
        <v>397</v>
      </c>
      <c r="G1009" s="32">
        <v>600</v>
      </c>
      <c r="H1009" s="33">
        <v>0</v>
      </c>
      <c r="I1009" s="33">
        <v>0</v>
      </c>
      <c r="J1009" s="33">
        <v>0</v>
      </c>
      <c r="L1009" s="6"/>
    </row>
    <row r="1010" spans="1:16">
      <c r="A1010" s="45"/>
      <c r="B1010" s="28" t="s">
        <v>398</v>
      </c>
      <c r="C1010" s="29">
        <v>929</v>
      </c>
      <c r="D1010" s="30">
        <v>11</v>
      </c>
      <c r="E1010" s="30">
        <v>1</v>
      </c>
      <c r="F1010" s="31" t="s">
        <v>399</v>
      </c>
      <c r="G1010" s="32"/>
      <c r="H1010" s="33">
        <f>H1011+H1013</f>
        <v>18029</v>
      </c>
      <c r="I1010" s="33">
        <f>I1011+I1013</f>
        <v>17887.599999999999</v>
      </c>
      <c r="J1010" s="33">
        <f>J1011+J1013</f>
        <v>17948.5</v>
      </c>
      <c r="L1010" s="6"/>
    </row>
    <row r="1011" spans="1:16" ht="31.5">
      <c r="A1011" s="45"/>
      <c r="B1011" s="28" t="s">
        <v>187</v>
      </c>
      <c r="C1011" s="29">
        <v>929</v>
      </c>
      <c r="D1011" s="30">
        <v>11</v>
      </c>
      <c r="E1011" s="30">
        <v>1</v>
      </c>
      <c r="F1011" s="31" t="s">
        <v>400</v>
      </c>
      <c r="G1011" s="32"/>
      <c r="H1011" s="33">
        <f t="shared" ref="H1011:J1011" si="185">H1012</f>
        <v>17829</v>
      </c>
      <c r="I1011" s="33">
        <f t="shared" si="185"/>
        <v>17887.599999999999</v>
      </c>
      <c r="J1011" s="33">
        <f t="shared" si="185"/>
        <v>17948.5</v>
      </c>
      <c r="L1011" s="6"/>
    </row>
    <row r="1012" spans="1:16" ht="31.5">
      <c r="A1012" s="45"/>
      <c r="B1012" s="28" t="s">
        <v>88</v>
      </c>
      <c r="C1012" s="29">
        <v>929</v>
      </c>
      <c r="D1012" s="30">
        <v>11</v>
      </c>
      <c r="E1012" s="30">
        <v>1</v>
      </c>
      <c r="F1012" s="31" t="s">
        <v>400</v>
      </c>
      <c r="G1012" s="32">
        <v>600</v>
      </c>
      <c r="H1012" s="33">
        <v>17829</v>
      </c>
      <c r="I1012" s="33">
        <v>17887.599999999999</v>
      </c>
      <c r="J1012" s="33">
        <v>17948.5</v>
      </c>
      <c r="L1012" s="6"/>
    </row>
    <row r="1013" spans="1:16" ht="31.5">
      <c r="A1013" s="27"/>
      <c r="B1013" s="28" t="s">
        <v>104</v>
      </c>
      <c r="C1013" s="29">
        <v>929</v>
      </c>
      <c r="D1013" s="30">
        <v>11</v>
      </c>
      <c r="E1013" s="30">
        <v>1</v>
      </c>
      <c r="F1013" s="53" t="s">
        <v>401</v>
      </c>
      <c r="G1013" s="32"/>
      <c r="H1013" s="33">
        <f t="shared" ref="H1013:J1013" si="186">H1014</f>
        <v>200</v>
      </c>
      <c r="I1013" s="33">
        <f t="shared" si="186"/>
        <v>0</v>
      </c>
      <c r="J1013" s="33">
        <f t="shared" si="186"/>
        <v>0</v>
      </c>
      <c r="L1013" s="6"/>
    </row>
    <row r="1014" spans="1:16" ht="31.5">
      <c r="A1014" s="27"/>
      <c r="B1014" s="28" t="s">
        <v>88</v>
      </c>
      <c r="C1014" s="29">
        <v>929</v>
      </c>
      <c r="D1014" s="30">
        <v>11</v>
      </c>
      <c r="E1014" s="30">
        <v>1</v>
      </c>
      <c r="F1014" s="53" t="s">
        <v>401</v>
      </c>
      <c r="G1014" s="32">
        <v>600</v>
      </c>
      <c r="H1014" s="33">
        <v>200</v>
      </c>
      <c r="I1014" s="33">
        <v>0</v>
      </c>
      <c r="J1014" s="33">
        <v>0</v>
      </c>
      <c r="K1014" s="44"/>
      <c r="L1014" s="6"/>
    </row>
    <row r="1015" spans="1:16">
      <c r="A1015" s="45"/>
      <c r="B1015" s="28" t="s">
        <v>402</v>
      </c>
      <c r="C1015" s="29">
        <v>929</v>
      </c>
      <c r="D1015" s="30">
        <v>11</v>
      </c>
      <c r="E1015" s="30">
        <v>1</v>
      </c>
      <c r="F1015" s="31" t="s">
        <v>403</v>
      </c>
      <c r="G1015" s="32"/>
      <c r="H1015" s="33">
        <f>H1020+H1016+H1025</f>
        <v>14701.3</v>
      </c>
      <c r="I1015" s="33">
        <f>I1020+I1016+I1025</f>
        <v>14701.3</v>
      </c>
      <c r="J1015" s="33">
        <f>J1020+J1016+J1025</f>
        <v>14701.3</v>
      </c>
      <c r="L1015" s="6"/>
    </row>
    <row r="1016" spans="1:16" ht="31.5">
      <c r="A1016" s="45"/>
      <c r="B1016" s="28" t="s">
        <v>187</v>
      </c>
      <c r="C1016" s="29">
        <v>929</v>
      </c>
      <c r="D1016" s="30">
        <v>11</v>
      </c>
      <c r="E1016" s="30">
        <v>1</v>
      </c>
      <c r="F1016" s="31" t="s">
        <v>404</v>
      </c>
      <c r="G1016" s="32"/>
      <c r="H1016" s="33">
        <f>H1018+H1017+H1019</f>
        <v>12312.8</v>
      </c>
      <c r="I1016" s="33">
        <f t="shared" ref="I1016:J1016" si="187">I1018+I1017+I1019</f>
        <v>12312.8</v>
      </c>
      <c r="J1016" s="33">
        <f t="shared" si="187"/>
        <v>12312.8</v>
      </c>
      <c r="L1016" s="6"/>
    </row>
    <row r="1017" spans="1:16" ht="47.25">
      <c r="A1017" s="45"/>
      <c r="B1017" s="28" t="s">
        <v>113</v>
      </c>
      <c r="C1017" s="29">
        <v>929</v>
      </c>
      <c r="D1017" s="30">
        <v>11</v>
      </c>
      <c r="E1017" s="30">
        <v>1</v>
      </c>
      <c r="F1017" s="31" t="s">
        <v>404</v>
      </c>
      <c r="G1017" s="32">
        <v>100</v>
      </c>
      <c r="H1017" s="33">
        <v>12062.8</v>
      </c>
      <c r="I1017" s="33">
        <v>12062.8</v>
      </c>
      <c r="J1017" s="33">
        <v>12062.8</v>
      </c>
      <c r="L1017" s="6"/>
    </row>
    <row r="1018" spans="1:16" ht="31.5" collapsed="1">
      <c r="A1018" s="45"/>
      <c r="B1018" s="28" t="s">
        <v>101</v>
      </c>
      <c r="C1018" s="29">
        <v>929</v>
      </c>
      <c r="D1018" s="30">
        <v>11</v>
      </c>
      <c r="E1018" s="30">
        <v>1</v>
      </c>
      <c r="F1018" s="31" t="s">
        <v>404</v>
      </c>
      <c r="G1018" s="32">
        <v>200</v>
      </c>
      <c r="H1018" s="33">
        <v>250</v>
      </c>
      <c r="I1018" s="33">
        <v>250</v>
      </c>
      <c r="J1018" s="33">
        <v>250</v>
      </c>
      <c r="L1018" s="6"/>
    </row>
    <row r="1019" spans="1:16" outlineLevel="1">
      <c r="A1019" s="45"/>
      <c r="B1019" s="28" t="s">
        <v>191</v>
      </c>
      <c r="C1019" s="29">
        <v>929</v>
      </c>
      <c r="D1019" s="30">
        <v>11</v>
      </c>
      <c r="E1019" s="30">
        <v>1</v>
      </c>
      <c r="F1019" s="31" t="s">
        <v>404</v>
      </c>
      <c r="G1019" s="32">
        <v>800</v>
      </c>
      <c r="H1019" s="33">
        <v>0</v>
      </c>
      <c r="I1019" s="33">
        <v>0</v>
      </c>
      <c r="J1019" s="33">
        <v>0</v>
      </c>
      <c r="L1019" s="6"/>
    </row>
    <row r="1020" spans="1:16" ht="31.5" collapsed="1">
      <c r="A1020" s="45"/>
      <c r="B1020" s="28" t="s">
        <v>406</v>
      </c>
      <c r="C1020" s="29">
        <v>929</v>
      </c>
      <c r="D1020" s="30">
        <v>11</v>
      </c>
      <c r="E1020" s="30">
        <v>1</v>
      </c>
      <c r="F1020" s="31" t="s">
        <v>407</v>
      </c>
      <c r="G1020" s="32"/>
      <c r="H1020" s="33">
        <f>H1024+H1021+H1022+H1023</f>
        <v>350</v>
      </c>
      <c r="I1020" s="33">
        <f>I1024+I1021+I1022+I1023</f>
        <v>350</v>
      </c>
      <c r="J1020" s="33">
        <f>J1024+J1021+J1022+J1023</f>
        <v>350</v>
      </c>
      <c r="L1020" s="6"/>
    </row>
    <row r="1021" spans="1:16" ht="47.25" outlineLevel="1">
      <c r="A1021" s="45"/>
      <c r="B1021" s="28" t="s">
        <v>113</v>
      </c>
      <c r="C1021" s="29">
        <v>929</v>
      </c>
      <c r="D1021" s="30">
        <v>11</v>
      </c>
      <c r="E1021" s="30">
        <v>1</v>
      </c>
      <c r="F1021" s="31" t="s">
        <v>407</v>
      </c>
      <c r="G1021" s="32">
        <v>100</v>
      </c>
      <c r="H1021" s="33"/>
      <c r="I1021" s="33"/>
      <c r="J1021" s="33"/>
      <c r="L1021" s="6"/>
    </row>
    <row r="1022" spans="1:16" ht="31.5" collapsed="1">
      <c r="A1022" s="45"/>
      <c r="B1022" s="28" t="s">
        <v>101</v>
      </c>
      <c r="C1022" s="29">
        <v>929</v>
      </c>
      <c r="D1022" s="30">
        <v>11</v>
      </c>
      <c r="E1022" s="30">
        <v>1</v>
      </c>
      <c r="F1022" s="31" t="s">
        <v>407</v>
      </c>
      <c r="G1022" s="32">
        <v>200</v>
      </c>
      <c r="H1022" s="33">
        <v>350</v>
      </c>
      <c r="I1022" s="33">
        <v>350</v>
      </c>
      <c r="J1022" s="33">
        <v>350</v>
      </c>
      <c r="P1022" s="6" t="s">
        <v>0</v>
      </c>
    </row>
    <row r="1023" spans="1:16" outlineLevel="1">
      <c r="A1023" s="45"/>
      <c r="B1023" s="28" t="s">
        <v>110</v>
      </c>
      <c r="C1023" s="29">
        <v>929</v>
      </c>
      <c r="D1023" s="30">
        <v>11</v>
      </c>
      <c r="E1023" s="30">
        <v>1</v>
      </c>
      <c r="F1023" s="31" t="s">
        <v>407</v>
      </c>
      <c r="G1023" s="32">
        <v>300</v>
      </c>
      <c r="H1023" s="33"/>
      <c r="I1023" s="33"/>
      <c r="J1023" s="33"/>
    </row>
    <row r="1024" spans="1:16" ht="31.5" outlineLevel="1">
      <c r="A1024" s="45"/>
      <c r="B1024" s="28" t="s">
        <v>88</v>
      </c>
      <c r="C1024" s="29">
        <v>929</v>
      </c>
      <c r="D1024" s="30">
        <v>11</v>
      </c>
      <c r="E1024" s="30">
        <v>1</v>
      </c>
      <c r="F1024" s="31" t="s">
        <v>407</v>
      </c>
      <c r="G1024" s="32">
        <v>600</v>
      </c>
      <c r="H1024" s="33">
        <v>0</v>
      </c>
      <c r="I1024" s="33">
        <v>0</v>
      </c>
      <c r="J1024" s="33">
        <v>0</v>
      </c>
      <c r="K1024" s="6"/>
      <c r="L1024" s="6"/>
    </row>
    <row r="1025" spans="1:12" ht="31.5">
      <c r="A1025" s="45"/>
      <c r="B1025" s="28" t="s">
        <v>408</v>
      </c>
      <c r="C1025" s="29">
        <v>929</v>
      </c>
      <c r="D1025" s="30">
        <v>11</v>
      </c>
      <c r="E1025" s="30">
        <v>1</v>
      </c>
      <c r="F1025" s="31" t="s">
        <v>409</v>
      </c>
      <c r="G1025" s="32"/>
      <c r="H1025" s="33">
        <f>H1026</f>
        <v>2038.5</v>
      </c>
      <c r="I1025" s="33">
        <f>I1026</f>
        <v>2038.5</v>
      </c>
      <c r="J1025" s="33">
        <f>J1026</f>
        <v>2038.5</v>
      </c>
      <c r="K1025" s="6"/>
      <c r="L1025" s="6"/>
    </row>
    <row r="1026" spans="1:12" ht="47.25" collapsed="1">
      <c r="A1026" s="45"/>
      <c r="B1026" s="28" t="s">
        <v>113</v>
      </c>
      <c r="C1026" s="29">
        <v>929</v>
      </c>
      <c r="D1026" s="30">
        <v>11</v>
      </c>
      <c r="E1026" s="30">
        <v>1</v>
      </c>
      <c r="F1026" s="31" t="s">
        <v>409</v>
      </c>
      <c r="G1026" s="32">
        <v>100</v>
      </c>
      <c r="H1026" s="33">
        <v>2038.5</v>
      </c>
      <c r="I1026" s="33">
        <v>2038.5</v>
      </c>
      <c r="J1026" s="33">
        <v>2038.5</v>
      </c>
      <c r="K1026" s="6"/>
      <c r="L1026" s="6"/>
    </row>
    <row r="1027" spans="1:12" outlineLevel="1">
      <c r="A1027" s="45"/>
      <c r="B1027" s="28" t="s">
        <v>414</v>
      </c>
      <c r="C1027" s="29">
        <v>929</v>
      </c>
      <c r="D1027" s="30">
        <v>11</v>
      </c>
      <c r="E1027" s="30">
        <v>1</v>
      </c>
      <c r="F1027" s="31" t="s">
        <v>415</v>
      </c>
      <c r="G1027" s="32"/>
      <c r="H1027" s="33">
        <f t="shared" ref="H1027:J1028" si="188">H1028</f>
        <v>0</v>
      </c>
      <c r="I1027" s="33">
        <f t="shared" si="188"/>
        <v>0</v>
      </c>
      <c r="J1027" s="33">
        <f t="shared" si="188"/>
        <v>0</v>
      </c>
      <c r="K1027" s="6"/>
      <c r="L1027" s="6"/>
    </row>
    <row r="1028" spans="1:12" ht="31.5" outlineLevel="1">
      <c r="A1028" s="45"/>
      <c r="B1028" s="28" t="s">
        <v>416</v>
      </c>
      <c r="C1028" s="29">
        <v>929</v>
      </c>
      <c r="D1028" s="30">
        <v>11</v>
      </c>
      <c r="E1028" s="30">
        <v>1</v>
      </c>
      <c r="F1028" s="31" t="s">
        <v>417</v>
      </c>
      <c r="G1028" s="32"/>
      <c r="H1028" s="33">
        <f t="shared" si="188"/>
        <v>0</v>
      </c>
      <c r="I1028" s="33">
        <f t="shared" si="188"/>
        <v>0</v>
      </c>
      <c r="J1028" s="33">
        <f t="shared" si="188"/>
        <v>0</v>
      </c>
      <c r="K1028" s="6"/>
      <c r="L1028" s="6"/>
    </row>
    <row r="1029" spans="1:12" ht="31.5" outlineLevel="1">
      <c r="A1029" s="45"/>
      <c r="B1029" s="28" t="s">
        <v>88</v>
      </c>
      <c r="C1029" s="29">
        <v>929</v>
      </c>
      <c r="D1029" s="30">
        <v>11</v>
      </c>
      <c r="E1029" s="30">
        <v>1</v>
      </c>
      <c r="F1029" s="31" t="s">
        <v>417</v>
      </c>
      <c r="G1029" s="32">
        <v>600</v>
      </c>
      <c r="H1029" s="33">
        <v>0</v>
      </c>
      <c r="I1029" s="33">
        <v>0</v>
      </c>
      <c r="J1029" s="33">
        <v>0</v>
      </c>
      <c r="K1029" s="6"/>
      <c r="L1029" s="6"/>
    </row>
    <row r="1030" spans="1:12" ht="31.5" outlineLevel="1">
      <c r="A1030" s="45"/>
      <c r="B1030" s="28" t="s">
        <v>418</v>
      </c>
      <c r="C1030" s="29">
        <v>929</v>
      </c>
      <c r="D1030" s="30">
        <v>11</v>
      </c>
      <c r="E1030" s="30">
        <v>1</v>
      </c>
      <c r="F1030" s="31" t="s">
        <v>419</v>
      </c>
      <c r="G1030" s="32"/>
      <c r="H1030" s="33">
        <f>H1031+H1036</f>
        <v>0</v>
      </c>
      <c r="I1030" s="33">
        <f>I1031+I1036</f>
        <v>0</v>
      </c>
      <c r="J1030" s="33">
        <f>J1031+J1036</f>
        <v>0</v>
      </c>
      <c r="K1030" s="6"/>
      <c r="L1030" s="6"/>
    </row>
    <row r="1031" spans="1:12" outlineLevel="1">
      <c r="A1031" s="45"/>
      <c r="B1031" s="57" t="s">
        <v>420</v>
      </c>
      <c r="C1031" s="29">
        <v>929</v>
      </c>
      <c r="D1031" s="30">
        <v>11</v>
      </c>
      <c r="E1031" s="30">
        <v>1</v>
      </c>
      <c r="F1031" s="31" t="s">
        <v>421</v>
      </c>
      <c r="G1031" s="32"/>
      <c r="H1031" s="33">
        <f>H1032+H1034</f>
        <v>0</v>
      </c>
      <c r="I1031" s="33">
        <f>I1032+I1034</f>
        <v>0</v>
      </c>
      <c r="J1031" s="33">
        <f>J1032+J1034</f>
        <v>0</v>
      </c>
      <c r="K1031" s="6"/>
      <c r="L1031" s="6"/>
    </row>
    <row r="1032" spans="1:12" outlineLevel="1">
      <c r="A1032" s="45"/>
      <c r="B1032" s="28" t="s">
        <v>372</v>
      </c>
      <c r="C1032" s="29">
        <v>929</v>
      </c>
      <c r="D1032" s="30">
        <v>11</v>
      </c>
      <c r="E1032" s="30">
        <v>1</v>
      </c>
      <c r="F1032" s="31" t="s">
        <v>423</v>
      </c>
      <c r="G1032" s="32"/>
      <c r="H1032" s="33">
        <f>H1033</f>
        <v>0</v>
      </c>
      <c r="I1032" s="33">
        <f>I1033</f>
        <v>0</v>
      </c>
      <c r="J1032" s="33">
        <f>J1033</f>
        <v>0</v>
      </c>
      <c r="K1032" s="6"/>
      <c r="L1032" s="6"/>
    </row>
    <row r="1033" spans="1:12" ht="31.5" outlineLevel="1">
      <c r="A1033" s="45"/>
      <c r="B1033" s="28" t="s">
        <v>130</v>
      </c>
      <c r="C1033" s="29">
        <v>929</v>
      </c>
      <c r="D1033" s="30">
        <v>11</v>
      </c>
      <c r="E1033" s="30">
        <v>1</v>
      </c>
      <c r="F1033" s="31" t="s">
        <v>423</v>
      </c>
      <c r="G1033" s="32">
        <v>400</v>
      </c>
      <c r="H1033" s="33">
        <v>0</v>
      </c>
      <c r="I1033" s="33">
        <v>0</v>
      </c>
      <c r="J1033" s="33">
        <v>0</v>
      </c>
      <c r="K1033" s="6"/>
      <c r="L1033" s="6"/>
    </row>
    <row r="1034" spans="1:12" outlineLevel="1">
      <c r="A1034" s="45"/>
      <c r="B1034" s="28" t="s">
        <v>424</v>
      </c>
      <c r="C1034" s="29">
        <v>929</v>
      </c>
      <c r="D1034" s="30">
        <v>11</v>
      </c>
      <c r="E1034" s="30">
        <v>1</v>
      </c>
      <c r="F1034" s="31" t="s">
        <v>425</v>
      </c>
      <c r="G1034" s="32"/>
      <c r="H1034" s="33">
        <f>H1035</f>
        <v>0</v>
      </c>
      <c r="I1034" s="33">
        <f>I1035</f>
        <v>0</v>
      </c>
      <c r="J1034" s="33">
        <f>J1035</f>
        <v>0</v>
      </c>
      <c r="K1034" s="6"/>
      <c r="L1034" s="6"/>
    </row>
    <row r="1035" spans="1:12" ht="31.5" outlineLevel="1">
      <c r="A1035" s="45"/>
      <c r="B1035" s="28" t="s">
        <v>130</v>
      </c>
      <c r="C1035" s="29">
        <v>929</v>
      </c>
      <c r="D1035" s="30">
        <v>11</v>
      </c>
      <c r="E1035" s="30">
        <v>1</v>
      </c>
      <c r="F1035" s="31" t="s">
        <v>425</v>
      </c>
      <c r="G1035" s="32">
        <v>400</v>
      </c>
      <c r="H1035" s="33">
        <v>0</v>
      </c>
      <c r="I1035" s="33">
        <v>0</v>
      </c>
      <c r="J1035" s="33">
        <v>0</v>
      </c>
      <c r="K1035" s="6"/>
      <c r="L1035" s="6"/>
    </row>
    <row r="1036" spans="1:12" outlineLevel="1">
      <c r="A1036" s="27"/>
      <c r="B1036" s="28" t="s">
        <v>428</v>
      </c>
      <c r="C1036" s="29">
        <v>929</v>
      </c>
      <c r="D1036" s="30">
        <v>11</v>
      </c>
      <c r="E1036" s="30">
        <v>1</v>
      </c>
      <c r="F1036" s="31" t="s">
        <v>429</v>
      </c>
      <c r="G1036" s="32"/>
      <c r="H1036" s="33">
        <f>H1037</f>
        <v>0</v>
      </c>
      <c r="I1036" s="33">
        <f>I1037</f>
        <v>0</v>
      </c>
      <c r="J1036" s="33">
        <f>J1037</f>
        <v>0</v>
      </c>
      <c r="K1036" s="6"/>
      <c r="L1036" s="6"/>
    </row>
    <row r="1037" spans="1:12" ht="31.5" outlineLevel="1">
      <c r="A1037" s="27"/>
      <c r="B1037" s="28" t="s">
        <v>128</v>
      </c>
      <c r="C1037" s="29">
        <v>929</v>
      </c>
      <c r="D1037" s="30">
        <v>11</v>
      </c>
      <c r="E1037" s="30">
        <v>1</v>
      </c>
      <c r="F1037" s="31" t="s">
        <v>430</v>
      </c>
      <c r="G1037" s="32"/>
      <c r="H1037" s="33">
        <f>H1039+H1038</f>
        <v>0</v>
      </c>
      <c r="I1037" s="33">
        <f>I1039+I1038</f>
        <v>0</v>
      </c>
      <c r="J1037" s="33">
        <f>J1039+J1038</f>
        <v>0</v>
      </c>
      <c r="K1037" s="6"/>
      <c r="L1037" s="6"/>
    </row>
    <row r="1038" spans="1:12" ht="31.5" outlineLevel="1">
      <c r="A1038" s="27"/>
      <c r="B1038" s="28" t="s">
        <v>130</v>
      </c>
      <c r="C1038" s="29">
        <v>929</v>
      </c>
      <c r="D1038" s="30">
        <v>11</v>
      </c>
      <c r="E1038" s="30">
        <v>1</v>
      </c>
      <c r="F1038" s="31" t="s">
        <v>430</v>
      </c>
      <c r="G1038" s="32">
        <v>400</v>
      </c>
      <c r="H1038" s="33">
        <v>0</v>
      </c>
      <c r="I1038" s="33">
        <v>0</v>
      </c>
      <c r="J1038" s="33">
        <v>0</v>
      </c>
      <c r="K1038" s="6"/>
      <c r="L1038" s="6"/>
    </row>
    <row r="1039" spans="1:12" ht="31.5" outlineLevel="1">
      <c r="A1039" s="27"/>
      <c r="B1039" s="28" t="s">
        <v>88</v>
      </c>
      <c r="C1039" s="29">
        <v>929</v>
      </c>
      <c r="D1039" s="30">
        <v>11</v>
      </c>
      <c r="E1039" s="30">
        <v>1</v>
      </c>
      <c r="F1039" s="31" t="s">
        <v>430</v>
      </c>
      <c r="G1039" s="32">
        <v>600</v>
      </c>
      <c r="H1039" s="33">
        <v>0</v>
      </c>
      <c r="I1039" s="33">
        <v>0</v>
      </c>
      <c r="J1039" s="33">
        <v>0</v>
      </c>
      <c r="K1039" s="6"/>
      <c r="L1039" s="6"/>
    </row>
    <row r="1040" spans="1:12">
      <c r="A1040" s="45"/>
      <c r="B1040" s="28" t="s">
        <v>61</v>
      </c>
      <c r="C1040" s="29">
        <v>929</v>
      </c>
      <c r="D1040" s="30">
        <v>11</v>
      </c>
      <c r="E1040" s="30">
        <v>2</v>
      </c>
      <c r="F1040" s="31"/>
      <c r="G1040" s="32"/>
      <c r="H1040" s="33">
        <f>H1046+H1041</f>
        <v>4530</v>
      </c>
      <c r="I1040" s="33">
        <f>I1046+I1041</f>
        <v>4530</v>
      </c>
      <c r="J1040" s="33">
        <f>J1046+J1041</f>
        <v>4530</v>
      </c>
      <c r="K1040" s="6"/>
      <c r="L1040" s="6"/>
    </row>
    <row r="1041" spans="1:16">
      <c r="A1041" s="45"/>
      <c r="B1041" s="28" t="s">
        <v>898</v>
      </c>
      <c r="C1041" s="29">
        <v>929</v>
      </c>
      <c r="D1041" s="30">
        <v>11</v>
      </c>
      <c r="E1041" s="30">
        <v>2</v>
      </c>
      <c r="F1041" s="31" t="s">
        <v>253</v>
      </c>
      <c r="G1041" s="32"/>
      <c r="H1041" s="33">
        <f>H1042</f>
        <v>30</v>
      </c>
      <c r="I1041" s="33">
        <f t="shared" ref="I1041:J1044" si="189">I1042</f>
        <v>30</v>
      </c>
      <c r="J1041" s="33">
        <f t="shared" si="189"/>
        <v>30</v>
      </c>
      <c r="K1041" s="6"/>
      <c r="L1041" s="6"/>
    </row>
    <row r="1042" spans="1:16">
      <c r="A1042" s="45"/>
      <c r="B1042" s="28" t="s">
        <v>266</v>
      </c>
      <c r="C1042" s="29">
        <v>929</v>
      </c>
      <c r="D1042" s="30">
        <v>11</v>
      </c>
      <c r="E1042" s="30">
        <v>2</v>
      </c>
      <c r="F1042" s="31" t="s">
        <v>267</v>
      </c>
      <c r="G1042" s="32"/>
      <c r="H1042" s="33">
        <f>H1043</f>
        <v>30</v>
      </c>
      <c r="I1042" s="33">
        <f t="shared" si="189"/>
        <v>30</v>
      </c>
      <c r="J1042" s="33">
        <f t="shared" si="189"/>
        <v>30</v>
      </c>
      <c r="K1042" s="6"/>
      <c r="L1042" s="6"/>
    </row>
    <row r="1043" spans="1:16" ht="31.5">
      <c r="A1043" s="45"/>
      <c r="B1043" s="28" t="s">
        <v>268</v>
      </c>
      <c r="C1043" s="29">
        <v>929</v>
      </c>
      <c r="D1043" s="30">
        <v>11</v>
      </c>
      <c r="E1043" s="30">
        <v>2</v>
      </c>
      <c r="F1043" s="31" t="s">
        <v>269</v>
      </c>
      <c r="G1043" s="32"/>
      <c r="H1043" s="33">
        <f>H1044</f>
        <v>30</v>
      </c>
      <c r="I1043" s="33">
        <f t="shared" si="189"/>
        <v>30</v>
      </c>
      <c r="J1043" s="33">
        <f t="shared" si="189"/>
        <v>30</v>
      </c>
      <c r="K1043" s="6"/>
      <c r="L1043" s="6"/>
    </row>
    <row r="1044" spans="1:16" ht="31.5">
      <c r="A1044" s="45"/>
      <c r="B1044" s="28" t="s">
        <v>270</v>
      </c>
      <c r="C1044" s="29">
        <v>929</v>
      </c>
      <c r="D1044" s="30">
        <v>11</v>
      </c>
      <c r="E1044" s="30">
        <v>2</v>
      </c>
      <c r="F1044" s="31" t="s">
        <v>271</v>
      </c>
      <c r="G1044" s="32"/>
      <c r="H1044" s="33">
        <f>H1045</f>
        <v>30</v>
      </c>
      <c r="I1044" s="33">
        <f t="shared" si="189"/>
        <v>30</v>
      </c>
      <c r="J1044" s="33">
        <f t="shared" si="189"/>
        <v>30</v>
      </c>
      <c r="K1044" s="6"/>
      <c r="L1044" s="6"/>
    </row>
    <row r="1045" spans="1:16" ht="31.5">
      <c r="A1045" s="45"/>
      <c r="B1045" s="28" t="s">
        <v>101</v>
      </c>
      <c r="C1045" s="29">
        <v>929</v>
      </c>
      <c r="D1045" s="30">
        <v>11</v>
      </c>
      <c r="E1045" s="30">
        <v>2</v>
      </c>
      <c r="F1045" s="31" t="s">
        <v>271</v>
      </c>
      <c r="G1045" s="32">
        <v>200</v>
      </c>
      <c r="H1045" s="33">
        <v>30</v>
      </c>
      <c r="I1045" s="33">
        <v>30</v>
      </c>
      <c r="J1045" s="33">
        <v>30</v>
      </c>
      <c r="K1045" s="6"/>
      <c r="L1045" s="6"/>
    </row>
    <row r="1046" spans="1:16">
      <c r="A1046" s="45"/>
      <c r="B1046" s="28" t="s">
        <v>372</v>
      </c>
      <c r="C1046" s="29">
        <v>929</v>
      </c>
      <c r="D1046" s="30">
        <v>11</v>
      </c>
      <c r="E1046" s="30">
        <v>2</v>
      </c>
      <c r="F1046" s="31" t="s">
        <v>373</v>
      </c>
      <c r="G1046" s="32"/>
      <c r="H1046" s="33">
        <f>H1047</f>
        <v>4500</v>
      </c>
      <c r="I1046" s="33">
        <f t="shared" ref="I1046:J1048" si="190">I1047</f>
        <v>4500</v>
      </c>
      <c r="J1046" s="33">
        <f t="shared" si="190"/>
        <v>4500</v>
      </c>
      <c r="K1046" s="6"/>
      <c r="L1046" s="6"/>
    </row>
    <row r="1047" spans="1:16" ht="31.5">
      <c r="A1047" s="45"/>
      <c r="B1047" s="28" t="s">
        <v>374</v>
      </c>
      <c r="C1047" s="29">
        <v>929</v>
      </c>
      <c r="D1047" s="30">
        <v>11</v>
      </c>
      <c r="E1047" s="30">
        <v>2</v>
      </c>
      <c r="F1047" s="31" t="s">
        <v>375</v>
      </c>
      <c r="G1047" s="32"/>
      <c r="H1047" s="33">
        <f>H1048</f>
        <v>4500</v>
      </c>
      <c r="I1047" s="33">
        <f t="shared" si="190"/>
        <v>4500</v>
      </c>
      <c r="J1047" s="33">
        <f t="shared" si="190"/>
        <v>4500</v>
      </c>
      <c r="K1047" s="6"/>
      <c r="L1047" s="6"/>
    </row>
    <row r="1048" spans="1:16" ht="31.5">
      <c r="A1048" s="45"/>
      <c r="B1048" s="28" t="s">
        <v>918</v>
      </c>
      <c r="C1048" s="29">
        <v>929</v>
      </c>
      <c r="D1048" s="30">
        <v>11</v>
      </c>
      <c r="E1048" s="30">
        <v>2</v>
      </c>
      <c r="F1048" s="31" t="s">
        <v>377</v>
      </c>
      <c r="G1048" s="32"/>
      <c r="H1048" s="33">
        <f>H1049</f>
        <v>4500</v>
      </c>
      <c r="I1048" s="33">
        <f t="shared" si="190"/>
        <v>4500</v>
      </c>
      <c r="J1048" s="33">
        <f t="shared" si="190"/>
        <v>4500</v>
      </c>
      <c r="K1048" s="6"/>
      <c r="L1048" s="6"/>
    </row>
    <row r="1049" spans="1:16" ht="31.5">
      <c r="A1049" s="45"/>
      <c r="B1049" s="28" t="s">
        <v>378</v>
      </c>
      <c r="C1049" s="29">
        <v>929</v>
      </c>
      <c r="D1049" s="30">
        <v>11</v>
      </c>
      <c r="E1049" s="30">
        <v>2</v>
      </c>
      <c r="F1049" s="31" t="s">
        <v>379</v>
      </c>
      <c r="G1049" s="32"/>
      <c r="H1049" s="33">
        <f>H1050+H1051+H1052</f>
        <v>4500</v>
      </c>
      <c r="I1049" s="33">
        <f>I1050+I1051+I1052</f>
        <v>4500</v>
      </c>
      <c r="J1049" s="33">
        <f>J1050+J1051+J1052</f>
        <v>4500</v>
      </c>
      <c r="K1049" s="6"/>
      <c r="L1049" s="6"/>
    </row>
    <row r="1050" spans="1:16" ht="47.25">
      <c r="A1050" s="45"/>
      <c r="B1050" s="28" t="s">
        <v>113</v>
      </c>
      <c r="C1050" s="29">
        <v>929</v>
      </c>
      <c r="D1050" s="30">
        <v>11</v>
      </c>
      <c r="E1050" s="30">
        <v>2</v>
      </c>
      <c r="F1050" s="31" t="s">
        <v>379</v>
      </c>
      <c r="G1050" s="32">
        <v>100</v>
      </c>
      <c r="H1050" s="33">
        <v>2500</v>
      </c>
      <c r="I1050" s="33">
        <v>2500</v>
      </c>
      <c r="J1050" s="33">
        <v>2500</v>
      </c>
      <c r="K1050" s="6"/>
      <c r="L1050" s="6"/>
    </row>
    <row r="1051" spans="1:16" ht="31.5">
      <c r="A1051" s="45"/>
      <c r="B1051" s="28" t="s">
        <v>101</v>
      </c>
      <c r="C1051" s="29">
        <v>929</v>
      </c>
      <c r="D1051" s="30">
        <v>11</v>
      </c>
      <c r="E1051" s="30">
        <v>2</v>
      </c>
      <c r="F1051" s="31" t="s">
        <v>379</v>
      </c>
      <c r="G1051" s="32">
        <v>200</v>
      </c>
      <c r="H1051" s="33">
        <v>650</v>
      </c>
      <c r="I1051" s="33">
        <v>650</v>
      </c>
      <c r="J1051" s="33">
        <v>650</v>
      </c>
      <c r="P1051" s="6" t="s">
        <v>0</v>
      </c>
    </row>
    <row r="1052" spans="1:16">
      <c r="A1052" s="45"/>
      <c r="B1052" s="28" t="s">
        <v>110</v>
      </c>
      <c r="C1052" s="29">
        <v>929</v>
      </c>
      <c r="D1052" s="30">
        <v>11</v>
      </c>
      <c r="E1052" s="30">
        <v>2</v>
      </c>
      <c r="F1052" s="31" t="s">
        <v>379</v>
      </c>
      <c r="G1052" s="32">
        <v>300</v>
      </c>
      <c r="H1052" s="33">
        <v>1350</v>
      </c>
      <c r="I1052" s="33">
        <v>1350</v>
      </c>
      <c r="J1052" s="33">
        <v>1350</v>
      </c>
      <c r="P1052" s="6" t="s">
        <v>0</v>
      </c>
    </row>
    <row r="1053" spans="1:16" collapsed="1">
      <c r="A1053" s="45"/>
      <c r="B1053" s="28" t="s">
        <v>62</v>
      </c>
      <c r="C1053" s="29">
        <v>929</v>
      </c>
      <c r="D1053" s="30">
        <v>11</v>
      </c>
      <c r="E1053" s="30">
        <v>3</v>
      </c>
      <c r="F1053" s="31"/>
      <c r="G1053" s="32"/>
      <c r="H1053" s="33">
        <f>H1059+H1066+H1054</f>
        <v>150019.29999999999</v>
      </c>
      <c r="I1053" s="33">
        <f t="shared" ref="I1053:J1053" si="191">I1059+I1066+I1054</f>
        <v>148785.4</v>
      </c>
      <c r="J1053" s="33">
        <f t="shared" si="191"/>
        <v>171762.3</v>
      </c>
    </row>
    <row r="1054" spans="1:16" outlineLevel="1">
      <c r="A1054" s="45"/>
      <c r="B1054" s="28" t="s">
        <v>245</v>
      </c>
      <c r="C1054" s="29">
        <v>929</v>
      </c>
      <c r="D1054" s="30">
        <v>11</v>
      </c>
      <c r="E1054" s="30">
        <v>3</v>
      </c>
      <c r="F1054" s="31" t="s">
        <v>246</v>
      </c>
      <c r="G1054" s="32"/>
      <c r="H1054" s="33">
        <f>H1055</f>
        <v>0</v>
      </c>
      <c r="I1054" s="33">
        <f t="shared" ref="I1054:J1057" si="192">I1055</f>
        <v>0</v>
      </c>
      <c r="J1054" s="33">
        <f t="shared" si="192"/>
        <v>0</v>
      </c>
    </row>
    <row r="1055" spans="1:16" outlineLevel="1">
      <c r="A1055" s="45"/>
      <c r="B1055" s="28" t="s">
        <v>247</v>
      </c>
      <c r="C1055" s="29">
        <v>929</v>
      </c>
      <c r="D1055" s="30">
        <v>11</v>
      </c>
      <c r="E1055" s="30">
        <v>3</v>
      </c>
      <c r="F1055" s="31" t="s">
        <v>248</v>
      </c>
      <c r="G1055" s="32"/>
      <c r="H1055" s="33">
        <f>H1056</f>
        <v>0</v>
      </c>
      <c r="I1055" s="33">
        <f t="shared" si="192"/>
        <v>0</v>
      </c>
      <c r="J1055" s="33">
        <f t="shared" si="192"/>
        <v>0</v>
      </c>
    </row>
    <row r="1056" spans="1:16" ht="47.25" outlineLevel="1">
      <c r="A1056" s="45"/>
      <c r="B1056" s="28" t="s">
        <v>911</v>
      </c>
      <c r="C1056" s="29">
        <v>929</v>
      </c>
      <c r="D1056" s="30">
        <v>11</v>
      </c>
      <c r="E1056" s="30">
        <v>3</v>
      </c>
      <c r="F1056" s="31" t="s">
        <v>250</v>
      </c>
      <c r="G1056" s="32"/>
      <c r="H1056" s="33">
        <f>H1057</f>
        <v>0</v>
      </c>
      <c r="I1056" s="33">
        <f t="shared" si="192"/>
        <v>0</v>
      </c>
      <c r="J1056" s="33">
        <f t="shared" si="192"/>
        <v>0</v>
      </c>
      <c r="L1056" s="6"/>
    </row>
    <row r="1057" spans="1:12" outlineLevel="1">
      <c r="A1057" s="45"/>
      <c r="B1057" s="28" t="s">
        <v>89</v>
      </c>
      <c r="C1057" s="29">
        <v>929</v>
      </c>
      <c r="D1057" s="30">
        <v>11</v>
      </c>
      <c r="E1057" s="30">
        <v>3</v>
      </c>
      <c r="F1057" s="31" t="s">
        <v>912</v>
      </c>
      <c r="G1057" s="32"/>
      <c r="H1057" s="33">
        <f>H1058</f>
        <v>0</v>
      </c>
      <c r="I1057" s="33">
        <f t="shared" si="192"/>
        <v>0</v>
      </c>
      <c r="J1057" s="33">
        <f t="shared" si="192"/>
        <v>0</v>
      </c>
      <c r="L1057" s="6"/>
    </row>
    <row r="1058" spans="1:12" ht="31.5" outlineLevel="1">
      <c r="A1058" s="45"/>
      <c r="B1058" s="28" t="s">
        <v>88</v>
      </c>
      <c r="C1058" s="29">
        <v>929</v>
      </c>
      <c r="D1058" s="30">
        <v>11</v>
      </c>
      <c r="E1058" s="30">
        <v>3</v>
      </c>
      <c r="F1058" s="31" t="s">
        <v>912</v>
      </c>
      <c r="G1058" s="32">
        <v>600</v>
      </c>
      <c r="H1058" s="33">
        <v>0</v>
      </c>
      <c r="I1058" s="33">
        <v>0</v>
      </c>
      <c r="J1058" s="33">
        <v>0</v>
      </c>
      <c r="L1058" s="6"/>
    </row>
    <row r="1059" spans="1:12" ht="47.25" outlineLevel="1">
      <c r="A1059" s="45"/>
      <c r="B1059" s="28" t="s">
        <v>939</v>
      </c>
      <c r="C1059" s="29">
        <v>929</v>
      </c>
      <c r="D1059" s="30">
        <v>11</v>
      </c>
      <c r="E1059" s="30">
        <v>3</v>
      </c>
      <c r="F1059" s="31" t="s">
        <v>305</v>
      </c>
      <c r="G1059" s="32"/>
      <c r="H1059" s="33">
        <f t="shared" ref="H1059:J1060" si="193">H1060</f>
        <v>0</v>
      </c>
      <c r="I1059" s="33">
        <f t="shared" si="193"/>
        <v>0</v>
      </c>
      <c r="J1059" s="33">
        <f t="shared" si="193"/>
        <v>0</v>
      </c>
      <c r="L1059" s="6"/>
    </row>
    <row r="1060" spans="1:12" ht="47.25" outlineLevel="1">
      <c r="A1060" s="45"/>
      <c r="B1060" s="28" t="s">
        <v>940</v>
      </c>
      <c r="C1060" s="29">
        <v>929</v>
      </c>
      <c r="D1060" s="30">
        <v>11</v>
      </c>
      <c r="E1060" s="30">
        <v>3</v>
      </c>
      <c r="F1060" s="31" t="s">
        <v>306</v>
      </c>
      <c r="G1060" s="32"/>
      <c r="H1060" s="33">
        <f t="shared" si="193"/>
        <v>0</v>
      </c>
      <c r="I1060" s="33">
        <f t="shared" si="193"/>
        <v>0</v>
      </c>
      <c r="J1060" s="33">
        <f t="shared" si="193"/>
        <v>0</v>
      </c>
      <c r="L1060" s="6"/>
    </row>
    <row r="1061" spans="1:12" ht="47.25" outlineLevel="1">
      <c r="A1061" s="45"/>
      <c r="B1061" s="28" t="s">
        <v>855</v>
      </c>
      <c r="C1061" s="29">
        <v>929</v>
      </c>
      <c r="D1061" s="30">
        <v>11</v>
      </c>
      <c r="E1061" s="30">
        <v>3</v>
      </c>
      <c r="F1061" s="31" t="s">
        <v>308</v>
      </c>
      <c r="G1061" s="32"/>
      <c r="H1061" s="33">
        <f>H1062+H1064</f>
        <v>0</v>
      </c>
      <c r="I1061" s="33">
        <f>I1062+I1064</f>
        <v>0</v>
      </c>
      <c r="J1061" s="33">
        <f>J1062+J1064</f>
        <v>0</v>
      </c>
      <c r="L1061" s="6"/>
    </row>
    <row r="1062" spans="1:12" outlineLevel="1">
      <c r="A1062" s="45"/>
      <c r="B1062" s="28" t="s">
        <v>309</v>
      </c>
      <c r="C1062" s="29">
        <v>929</v>
      </c>
      <c r="D1062" s="30">
        <v>11</v>
      </c>
      <c r="E1062" s="30">
        <v>3</v>
      </c>
      <c r="F1062" s="31" t="s">
        <v>310</v>
      </c>
      <c r="G1062" s="32"/>
      <c r="H1062" s="33">
        <f>H1063</f>
        <v>0</v>
      </c>
      <c r="I1062" s="33">
        <f>I1063</f>
        <v>0</v>
      </c>
      <c r="J1062" s="33">
        <f>J1063</f>
        <v>0</v>
      </c>
      <c r="L1062" s="6"/>
    </row>
    <row r="1063" spans="1:12" ht="31.5" outlineLevel="1">
      <c r="A1063" s="45"/>
      <c r="B1063" s="28" t="s">
        <v>88</v>
      </c>
      <c r="C1063" s="29">
        <v>929</v>
      </c>
      <c r="D1063" s="30">
        <v>11</v>
      </c>
      <c r="E1063" s="30">
        <v>3</v>
      </c>
      <c r="F1063" s="31" t="s">
        <v>310</v>
      </c>
      <c r="G1063" s="32">
        <v>600</v>
      </c>
      <c r="H1063" s="33">
        <v>0</v>
      </c>
      <c r="I1063" s="33">
        <v>0</v>
      </c>
      <c r="J1063" s="33">
        <v>0</v>
      </c>
      <c r="L1063" s="6"/>
    </row>
    <row r="1064" spans="1:12" outlineLevel="1">
      <c r="A1064" s="45"/>
      <c r="B1064" s="28" t="s">
        <v>311</v>
      </c>
      <c r="C1064" s="29">
        <v>929</v>
      </c>
      <c r="D1064" s="30">
        <v>11</v>
      </c>
      <c r="E1064" s="30">
        <v>3</v>
      </c>
      <c r="F1064" s="31" t="s">
        <v>312</v>
      </c>
      <c r="G1064" s="32"/>
      <c r="H1064" s="33">
        <f>H1065</f>
        <v>0</v>
      </c>
      <c r="I1064" s="33">
        <f>I1065</f>
        <v>0</v>
      </c>
      <c r="J1064" s="33">
        <f>J1065</f>
        <v>0</v>
      </c>
      <c r="L1064" s="6"/>
    </row>
    <row r="1065" spans="1:12" ht="31.5" outlineLevel="1">
      <c r="A1065" s="45"/>
      <c r="B1065" s="28" t="s">
        <v>88</v>
      </c>
      <c r="C1065" s="29">
        <v>929</v>
      </c>
      <c r="D1065" s="30">
        <v>11</v>
      </c>
      <c r="E1065" s="30">
        <v>3</v>
      </c>
      <c r="F1065" s="31" t="s">
        <v>312</v>
      </c>
      <c r="G1065" s="32">
        <v>600</v>
      </c>
      <c r="H1065" s="33">
        <f>7740-7740</f>
        <v>0</v>
      </c>
      <c r="I1065" s="33">
        <v>0</v>
      </c>
      <c r="J1065" s="33">
        <v>0</v>
      </c>
      <c r="L1065" s="6"/>
    </row>
    <row r="1066" spans="1:12">
      <c r="A1066" s="45"/>
      <c r="B1066" s="28" t="s">
        <v>919</v>
      </c>
      <c r="C1066" s="29">
        <v>929</v>
      </c>
      <c r="D1066" s="30">
        <v>11</v>
      </c>
      <c r="E1066" s="30">
        <v>3</v>
      </c>
      <c r="F1066" s="31" t="s">
        <v>373</v>
      </c>
      <c r="G1066" s="32"/>
      <c r="H1066" s="33">
        <f>H1067+H1071+H1094</f>
        <v>150019.29999999999</v>
      </c>
      <c r="I1066" s="33">
        <f>I1067+I1071+I1094</f>
        <v>148785.4</v>
      </c>
      <c r="J1066" s="33">
        <f>J1067+J1071+J1094</f>
        <v>171762.3</v>
      </c>
      <c r="L1066" s="6"/>
    </row>
    <row r="1067" spans="1:12" ht="31.5">
      <c r="A1067" s="45"/>
      <c r="B1067" s="28" t="s">
        <v>374</v>
      </c>
      <c r="C1067" s="29">
        <v>929</v>
      </c>
      <c r="D1067" s="30">
        <v>11</v>
      </c>
      <c r="E1067" s="30">
        <v>3</v>
      </c>
      <c r="F1067" s="31" t="s">
        <v>375</v>
      </c>
      <c r="G1067" s="32"/>
      <c r="H1067" s="33">
        <f t="shared" ref="H1067:J1069" si="194">H1068</f>
        <v>343.8</v>
      </c>
      <c r="I1067" s="33">
        <f t="shared" si="194"/>
        <v>343.8</v>
      </c>
      <c r="J1067" s="33">
        <f t="shared" si="194"/>
        <v>343.8</v>
      </c>
      <c r="L1067" s="6"/>
    </row>
    <row r="1068" spans="1:12" ht="31.5">
      <c r="A1068" s="45"/>
      <c r="B1068" s="28" t="s">
        <v>376</v>
      </c>
      <c r="C1068" s="29">
        <v>929</v>
      </c>
      <c r="D1068" s="30">
        <v>11</v>
      </c>
      <c r="E1068" s="30">
        <v>3</v>
      </c>
      <c r="F1068" s="31" t="s">
        <v>377</v>
      </c>
      <c r="G1068" s="32"/>
      <c r="H1068" s="33">
        <f t="shared" si="194"/>
        <v>343.8</v>
      </c>
      <c r="I1068" s="33">
        <f t="shared" si="194"/>
        <v>343.8</v>
      </c>
      <c r="J1068" s="33">
        <f t="shared" si="194"/>
        <v>343.8</v>
      </c>
      <c r="L1068" s="6"/>
    </row>
    <row r="1069" spans="1:12" ht="94.5">
      <c r="A1069" s="45"/>
      <c r="B1069" s="28" t="s">
        <v>920</v>
      </c>
      <c r="C1069" s="29">
        <v>929</v>
      </c>
      <c r="D1069" s="30">
        <v>11</v>
      </c>
      <c r="E1069" s="30">
        <v>3</v>
      </c>
      <c r="F1069" s="31" t="s">
        <v>381</v>
      </c>
      <c r="G1069" s="32"/>
      <c r="H1069" s="33">
        <f t="shared" si="194"/>
        <v>343.8</v>
      </c>
      <c r="I1069" s="33">
        <f t="shared" si="194"/>
        <v>343.8</v>
      </c>
      <c r="J1069" s="33">
        <f t="shared" si="194"/>
        <v>343.8</v>
      </c>
      <c r="L1069" s="6"/>
    </row>
    <row r="1070" spans="1:12" ht="31.5">
      <c r="A1070" s="45"/>
      <c r="B1070" s="28" t="s">
        <v>88</v>
      </c>
      <c r="C1070" s="29">
        <v>929</v>
      </c>
      <c r="D1070" s="30">
        <v>11</v>
      </c>
      <c r="E1070" s="30">
        <v>3</v>
      </c>
      <c r="F1070" s="31" t="s">
        <v>381</v>
      </c>
      <c r="G1070" s="32">
        <v>600</v>
      </c>
      <c r="H1070" s="33">
        <v>343.8</v>
      </c>
      <c r="I1070" s="33">
        <v>343.8</v>
      </c>
      <c r="J1070" s="33">
        <v>343.8</v>
      </c>
      <c r="L1070" s="6"/>
    </row>
    <row r="1071" spans="1:12" ht="31.5">
      <c r="A1071" s="45"/>
      <c r="B1071" s="28" t="s">
        <v>382</v>
      </c>
      <c r="C1071" s="29">
        <v>929</v>
      </c>
      <c r="D1071" s="30">
        <v>11</v>
      </c>
      <c r="E1071" s="30">
        <v>3</v>
      </c>
      <c r="F1071" s="31" t="s">
        <v>383</v>
      </c>
      <c r="G1071" s="32"/>
      <c r="H1071" s="33">
        <f>H1072+H1091</f>
        <v>149675.5</v>
      </c>
      <c r="I1071" s="33">
        <f>I1072+I1091</f>
        <v>148441.60000000001</v>
      </c>
      <c r="J1071" s="33">
        <f>J1072+J1091</f>
        <v>148260.6</v>
      </c>
      <c r="L1071" s="6"/>
    </row>
    <row r="1072" spans="1:12" ht="31.5">
      <c r="A1072" s="45"/>
      <c r="B1072" s="28" t="s">
        <v>384</v>
      </c>
      <c r="C1072" s="29">
        <v>929</v>
      </c>
      <c r="D1072" s="30">
        <v>11</v>
      </c>
      <c r="E1072" s="30">
        <v>3</v>
      </c>
      <c r="F1072" s="31" t="s">
        <v>385</v>
      </c>
      <c r="G1072" s="32"/>
      <c r="H1072" s="33">
        <f>H1079+H1089+H1085+H1083+H1087+H1073+H1075+H1077+H1081</f>
        <v>149675.5</v>
      </c>
      <c r="I1072" s="33">
        <f>I1079+I1089+I1085+I1083+I1087+I1073+I1075+I1077+I1081</f>
        <v>148441.60000000001</v>
      </c>
      <c r="J1072" s="33">
        <f>J1079+J1089+J1085+J1083+J1087+J1073+J1075+J1077+J1081</f>
        <v>148260.6</v>
      </c>
      <c r="L1072" s="6"/>
    </row>
    <row r="1073" spans="1:12">
      <c r="A1073" s="45"/>
      <c r="B1073" s="28" t="s">
        <v>86</v>
      </c>
      <c r="C1073" s="29">
        <v>929</v>
      </c>
      <c r="D1073" s="30">
        <v>11</v>
      </c>
      <c r="E1073" s="30">
        <v>3</v>
      </c>
      <c r="F1073" s="31" t="s">
        <v>391</v>
      </c>
      <c r="G1073" s="32"/>
      <c r="H1073" s="33">
        <f>H1074</f>
        <v>1000</v>
      </c>
      <c r="I1073" s="33">
        <f>I1074</f>
        <v>1100</v>
      </c>
      <c r="J1073" s="33">
        <f>J1074</f>
        <v>1050</v>
      </c>
      <c r="L1073" s="6"/>
    </row>
    <row r="1074" spans="1:12" ht="31.5">
      <c r="A1074" s="45"/>
      <c r="B1074" s="28" t="s">
        <v>88</v>
      </c>
      <c r="C1074" s="29">
        <v>929</v>
      </c>
      <c r="D1074" s="30">
        <v>11</v>
      </c>
      <c r="E1074" s="30">
        <v>3</v>
      </c>
      <c r="F1074" s="31" t="s">
        <v>391</v>
      </c>
      <c r="G1074" s="32">
        <v>600</v>
      </c>
      <c r="H1074" s="33">
        <v>1000</v>
      </c>
      <c r="I1074" s="33">
        <v>1100</v>
      </c>
      <c r="J1074" s="33">
        <v>1050</v>
      </c>
      <c r="K1074" s="44"/>
      <c r="L1074" s="6"/>
    </row>
    <row r="1075" spans="1:12">
      <c r="A1075" s="27"/>
      <c r="B1075" s="28" t="s">
        <v>89</v>
      </c>
      <c r="C1075" s="29">
        <v>929</v>
      </c>
      <c r="D1075" s="30">
        <v>11</v>
      </c>
      <c r="E1075" s="30">
        <v>3</v>
      </c>
      <c r="F1075" s="31" t="s">
        <v>392</v>
      </c>
      <c r="G1075" s="32"/>
      <c r="H1075" s="33">
        <f t="shared" ref="H1075:J1075" si="195">H1076</f>
        <v>800</v>
      </c>
      <c r="I1075" s="33">
        <f t="shared" si="195"/>
        <v>500</v>
      </c>
      <c r="J1075" s="33">
        <f t="shared" si="195"/>
        <v>300</v>
      </c>
      <c r="L1075" s="6"/>
    </row>
    <row r="1076" spans="1:12" ht="31.5">
      <c r="A1076" s="27"/>
      <c r="B1076" s="28" t="s">
        <v>88</v>
      </c>
      <c r="C1076" s="29">
        <v>929</v>
      </c>
      <c r="D1076" s="30">
        <v>11</v>
      </c>
      <c r="E1076" s="30">
        <v>3</v>
      </c>
      <c r="F1076" s="31" t="s">
        <v>392</v>
      </c>
      <c r="G1076" s="32">
        <v>600</v>
      </c>
      <c r="H1076" s="33">
        <v>800</v>
      </c>
      <c r="I1076" s="33">
        <v>500</v>
      </c>
      <c r="J1076" s="33">
        <v>300</v>
      </c>
      <c r="K1076" s="44"/>
      <c r="L1076" s="6"/>
    </row>
    <row r="1077" spans="1:12" ht="31.5">
      <c r="A1077" s="27"/>
      <c r="B1077" s="28" t="s">
        <v>104</v>
      </c>
      <c r="C1077" s="29">
        <v>929</v>
      </c>
      <c r="D1077" s="30">
        <v>11</v>
      </c>
      <c r="E1077" s="30">
        <v>3</v>
      </c>
      <c r="F1077" s="53" t="s">
        <v>393</v>
      </c>
      <c r="G1077" s="32"/>
      <c r="H1077" s="33">
        <f t="shared" ref="H1077:J1077" si="196">H1078</f>
        <v>900</v>
      </c>
      <c r="I1077" s="33">
        <f t="shared" si="196"/>
        <v>600</v>
      </c>
      <c r="J1077" s="33">
        <f t="shared" si="196"/>
        <v>600</v>
      </c>
      <c r="L1077" s="6"/>
    </row>
    <row r="1078" spans="1:12" ht="31.5">
      <c r="A1078" s="27"/>
      <c r="B1078" s="28" t="s">
        <v>88</v>
      </c>
      <c r="C1078" s="29">
        <v>929</v>
      </c>
      <c r="D1078" s="30">
        <v>11</v>
      </c>
      <c r="E1078" s="30">
        <v>3</v>
      </c>
      <c r="F1078" s="53" t="s">
        <v>393</v>
      </c>
      <c r="G1078" s="32">
        <v>600</v>
      </c>
      <c r="H1078" s="33">
        <v>900</v>
      </c>
      <c r="I1078" s="33">
        <v>600</v>
      </c>
      <c r="J1078" s="33">
        <v>600</v>
      </c>
      <c r="K1078" s="44"/>
      <c r="L1078" s="6"/>
    </row>
    <row r="1079" spans="1:12" ht="31.5">
      <c r="A1079" s="45"/>
      <c r="B1079" s="28" t="s">
        <v>187</v>
      </c>
      <c r="C1079" s="29">
        <v>929</v>
      </c>
      <c r="D1079" s="30">
        <v>11</v>
      </c>
      <c r="E1079" s="30">
        <v>3</v>
      </c>
      <c r="F1079" s="31" t="s">
        <v>386</v>
      </c>
      <c r="G1079" s="32"/>
      <c r="H1079" s="33">
        <f>H1080</f>
        <v>146837.1</v>
      </c>
      <c r="I1079" s="33">
        <f>I1080</f>
        <v>146097.60000000001</v>
      </c>
      <c r="J1079" s="33">
        <f>J1080</f>
        <v>146160.9</v>
      </c>
      <c r="L1079" s="6"/>
    </row>
    <row r="1080" spans="1:12" ht="31.5">
      <c r="A1080" s="45"/>
      <c r="B1080" s="28" t="s">
        <v>88</v>
      </c>
      <c r="C1080" s="29">
        <v>929</v>
      </c>
      <c r="D1080" s="30">
        <v>11</v>
      </c>
      <c r="E1080" s="30">
        <v>3</v>
      </c>
      <c r="F1080" s="31" t="s">
        <v>386</v>
      </c>
      <c r="G1080" s="32">
        <v>600</v>
      </c>
      <c r="H1080" s="33">
        <v>146837.1</v>
      </c>
      <c r="I1080" s="33">
        <v>146097.60000000001</v>
      </c>
      <c r="J1080" s="33">
        <v>146160.9</v>
      </c>
      <c r="K1080" s="44"/>
      <c r="L1080" s="6"/>
    </row>
    <row r="1081" spans="1:12" ht="94.5">
      <c r="A1081" s="45"/>
      <c r="B1081" s="28" t="s">
        <v>116</v>
      </c>
      <c r="C1081" s="29">
        <v>929</v>
      </c>
      <c r="D1081" s="30">
        <v>11</v>
      </c>
      <c r="E1081" s="30">
        <v>3</v>
      </c>
      <c r="F1081" s="31" t="s">
        <v>921</v>
      </c>
      <c r="G1081" s="32"/>
      <c r="H1081" s="33">
        <f t="shared" ref="H1081:J1081" si="197">H1082</f>
        <v>138.4</v>
      </c>
      <c r="I1081" s="33">
        <f t="shared" si="197"/>
        <v>144</v>
      </c>
      <c r="J1081" s="33">
        <f t="shared" si="197"/>
        <v>149.69999999999999</v>
      </c>
      <c r="L1081" s="6"/>
    </row>
    <row r="1082" spans="1:12" ht="31.5" collapsed="1">
      <c r="A1082" s="45"/>
      <c r="B1082" s="28" t="s">
        <v>88</v>
      </c>
      <c r="C1082" s="29">
        <v>929</v>
      </c>
      <c r="D1082" s="30">
        <v>11</v>
      </c>
      <c r="E1082" s="30">
        <v>3</v>
      </c>
      <c r="F1082" s="31" t="s">
        <v>921</v>
      </c>
      <c r="G1082" s="32">
        <v>600</v>
      </c>
      <c r="H1082" s="33">
        <v>138.4</v>
      </c>
      <c r="I1082" s="33">
        <v>144</v>
      </c>
      <c r="J1082" s="33">
        <v>149.69999999999999</v>
      </c>
      <c r="L1082" s="6"/>
    </row>
    <row r="1083" spans="1:12" ht="31.5" outlineLevel="1">
      <c r="A1083" s="45"/>
      <c r="B1083" s="28" t="s">
        <v>95</v>
      </c>
      <c r="C1083" s="29">
        <v>929</v>
      </c>
      <c r="D1083" s="30">
        <v>11</v>
      </c>
      <c r="E1083" s="30">
        <v>3</v>
      </c>
      <c r="F1083" s="31" t="s">
        <v>387</v>
      </c>
      <c r="G1083" s="32"/>
      <c r="H1083" s="33">
        <f>H1084</f>
        <v>0</v>
      </c>
      <c r="I1083" s="33">
        <f t="shared" ref="I1083:J1083" si="198">I1084</f>
        <v>0</v>
      </c>
      <c r="J1083" s="33">
        <f t="shared" si="198"/>
        <v>0</v>
      </c>
      <c r="L1083" s="6"/>
    </row>
    <row r="1084" spans="1:12" ht="31.5" outlineLevel="1">
      <c r="A1084" s="45"/>
      <c r="B1084" s="28" t="s">
        <v>88</v>
      </c>
      <c r="C1084" s="29">
        <v>929</v>
      </c>
      <c r="D1084" s="30">
        <v>11</v>
      </c>
      <c r="E1084" s="30">
        <v>3</v>
      </c>
      <c r="F1084" s="31" t="s">
        <v>387</v>
      </c>
      <c r="G1084" s="32">
        <v>600</v>
      </c>
      <c r="H1084" s="33">
        <v>0</v>
      </c>
      <c r="I1084" s="33">
        <v>0</v>
      </c>
      <c r="J1084" s="33">
        <v>0</v>
      </c>
      <c r="L1084" s="6"/>
    </row>
    <row r="1085" spans="1:12" ht="47.25" outlineLevel="1">
      <c r="A1085" s="45"/>
      <c r="B1085" s="28" t="s">
        <v>388</v>
      </c>
      <c r="C1085" s="29">
        <v>929</v>
      </c>
      <c r="D1085" s="30">
        <v>11</v>
      </c>
      <c r="E1085" s="30">
        <v>3</v>
      </c>
      <c r="F1085" s="31" t="s">
        <v>389</v>
      </c>
      <c r="G1085" s="32"/>
      <c r="H1085" s="33">
        <f>H1086</f>
        <v>0</v>
      </c>
      <c r="I1085" s="33">
        <f>I1086</f>
        <v>0</v>
      </c>
      <c r="J1085" s="33">
        <f>J1086</f>
        <v>0</v>
      </c>
      <c r="K1085" s="6"/>
      <c r="L1085" s="6"/>
    </row>
    <row r="1086" spans="1:12" ht="31.5" outlineLevel="1">
      <c r="A1086" s="45"/>
      <c r="B1086" s="28" t="s">
        <v>88</v>
      </c>
      <c r="C1086" s="29">
        <v>929</v>
      </c>
      <c r="D1086" s="30">
        <v>11</v>
      </c>
      <c r="E1086" s="30">
        <v>3</v>
      </c>
      <c r="F1086" s="31" t="s">
        <v>389</v>
      </c>
      <c r="G1086" s="32">
        <v>600</v>
      </c>
      <c r="H1086" s="33">
        <v>0</v>
      </c>
      <c r="I1086" s="33">
        <v>0</v>
      </c>
      <c r="J1086" s="33">
        <v>0</v>
      </c>
      <c r="K1086" s="6"/>
      <c r="L1086" s="6"/>
    </row>
    <row r="1087" spans="1:12" ht="78.75" outlineLevel="1">
      <c r="A1087" s="45"/>
      <c r="B1087" s="28" t="s">
        <v>394</v>
      </c>
      <c r="C1087" s="29">
        <v>929</v>
      </c>
      <c r="D1087" s="30">
        <v>11</v>
      </c>
      <c r="E1087" s="30">
        <v>3</v>
      </c>
      <c r="F1087" s="31" t="s">
        <v>395</v>
      </c>
      <c r="G1087" s="32"/>
      <c r="H1087" s="33">
        <f>H1088</f>
        <v>0</v>
      </c>
      <c r="I1087" s="33">
        <f>I1088</f>
        <v>0</v>
      </c>
      <c r="J1087" s="33">
        <f>J1088</f>
        <v>0</v>
      </c>
      <c r="K1087" s="6"/>
      <c r="L1087" s="6"/>
    </row>
    <row r="1088" spans="1:12" ht="31.5" outlineLevel="1">
      <c r="A1088" s="45"/>
      <c r="B1088" s="28" t="s">
        <v>88</v>
      </c>
      <c r="C1088" s="29">
        <v>929</v>
      </c>
      <c r="D1088" s="30">
        <v>11</v>
      </c>
      <c r="E1088" s="30">
        <v>3</v>
      </c>
      <c r="F1088" s="31" t="s">
        <v>395</v>
      </c>
      <c r="G1088" s="32">
        <v>600</v>
      </c>
      <c r="H1088" s="33">
        <v>0</v>
      </c>
      <c r="I1088" s="33">
        <v>0</v>
      </c>
      <c r="J1088" s="33">
        <v>0</v>
      </c>
      <c r="K1088" s="7"/>
      <c r="L1088" s="6"/>
    </row>
    <row r="1089" spans="1:12" ht="94.5" outlineLevel="1">
      <c r="A1089" s="45"/>
      <c r="B1089" s="28" t="s">
        <v>396</v>
      </c>
      <c r="C1089" s="29">
        <v>929</v>
      </c>
      <c r="D1089" s="30">
        <v>11</v>
      </c>
      <c r="E1089" s="30">
        <v>3</v>
      </c>
      <c r="F1089" s="31" t="s">
        <v>397</v>
      </c>
      <c r="G1089" s="32"/>
      <c r="H1089" s="33">
        <f>H1090</f>
        <v>0</v>
      </c>
      <c r="I1089" s="33">
        <f>I1090</f>
        <v>0</v>
      </c>
      <c r="J1089" s="33">
        <f>J1090</f>
        <v>0</v>
      </c>
      <c r="K1089" s="6"/>
      <c r="L1089" s="6"/>
    </row>
    <row r="1090" spans="1:12" ht="31.5" outlineLevel="1">
      <c r="A1090" s="45"/>
      <c r="B1090" s="28" t="s">
        <v>88</v>
      </c>
      <c r="C1090" s="29">
        <v>929</v>
      </c>
      <c r="D1090" s="30">
        <v>11</v>
      </c>
      <c r="E1090" s="30">
        <v>3</v>
      </c>
      <c r="F1090" s="31" t="s">
        <v>397</v>
      </c>
      <c r="G1090" s="32">
        <v>600</v>
      </c>
      <c r="H1090" s="33">
        <v>0</v>
      </c>
      <c r="I1090" s="33">
        <v>0</v>
      </c>
      <c r="J1090" s="33">
        <v>0</v>
      </c>
      <c r="K1090" s="7"/>
      <c r="L1090" s="6"/>
    </row>
    <row r="1091" spans="1:12" ht="47.25" outlineLevel="1">
      <c r="A1091" s="45"/>
      <c r="B1091" s="28" t="s">
        <v>410</v>
      </c>
      <c r="C1091" s="29">
        <v>929</v>
      </c>
      <c r="D1091" s="30">
        <v>11</v>
      </c>
      <c r="E1091" s="30">
        <v>3</v>
      </c>
      <c r="F1091" s="31" t="s">
        <v>411</v>
      </c>
      <c r="G1091" s="32"/>
      <c r="H1091" s="33">
        <f t="shared" ref="H1091:J1092" si="199">H1092</f>
        <v>0</v>
      </c>
      <c r="I1091" s="33">
        <f t="shared" si="199"/>
        <v>0</v>
      </c>
      <c r="J1091" s="33">
        <f t="shared" si="199"/>
        <v>0</v>
      </c>
      <c r="K1091" s="6"/>
      <c r="L1091" s="6"/>
    </row>
    <row r="1092" spans="1:12" ht="31.5" outlineLevel="1">
      <c r="A1092" s="45"/>
      <c r="B1092" s="28" t="s">
        <v>412</v>
      </c>
      <c r="C1092" s="29">
        <v>929</v>
      </c>
      <c r="D1092" s="30">
        <v>11</v>
      </c>
      <c r="E1092" s="30">
        <v>3</v>
      </c>
      <c r="F1092" s="31" t="s">
        <v>413</v>
      </c>
      <c r="G1092" s="32"/>
      <c r="H1092" s="33">
        <f t="shared" si="199"/>
        <v>0</v>
      </c>
      <c r="I1092" s="33">
        <f t="shared" si="199"/>
        <v>0</v>
      </c>
      <c r="J1092" s="33">
        <f t="shared" si="199"/>
        <v>0</v>
      </c>
      <c r="K1092" s="6"/>
      <c r="L1092" s="6"/>
    </row>
    <row r="1093" spans="1:12" ht="31.5" outlineLevel="1">
      <c r="A1093" s="45"/>
      <c r="B1093" s="28" t="s">
        <v>88</v>
      </c>
      <c r="C1093" s="29">
        <v>929</v>
      </c>
      <c r="D1093" s="30">
        <v>11</v>
      </c>
      <c r="E1093" s="30">
        <v>3</v>
      </c>
      <c r="F1093" s="31" t="s">
        <v>413</v>
      </c>
      <c r="G1093" s="32">
        <v>600</v>
      </c>
      <c r="H1093" s="33">
        <v>0</v>
      </c>
      <c r="I1093" s="33">
        <v>0</v>
      </c>
      <c r="J1093" s="33">
        <v>0</v>
      </c>
      <c r="K1093" s="6"/>
      <c r="L1093" s="6"/>
    </row>
    <row r="1094" spans="1:12" ht="31.5">
      <c r="A1094" s="45"/>
      <c r="B1094" s="28" t="s">
        <v>418</v>
      </c>
      <c r="C1094" s="29">
        <v>929</v>
      </c>
      <c r="D1094" s="30">
        <v>11</v>
      </c>
      <c r="E1094" s="30">
        <v>3</v>
      </c>
      <c r="F1094" s="31" t="s">
        <v>419</v>
      </c>
      <c r="G1094" s="32"/>
      <c r="H1094" s="33">
        <f t="shared" ref="H1094:J1098" si="200">H1095</f>
        <v>0</v>
      </c>
      <c r="I1094" s="33">
        <f t="shared" si="200"/>
        <v>0</v>
      </c>
      <c r="J1094" s="33">
        <f t="shared" si="200"/>
        <v>23157.9</v>
      </c>
      <c r="K1094" s="6"/>
      <c r="L1094" s="6"/>
    </row>
    <row r="1095" spans="1:12" collapsed="1">
      <c r="A1095" s="45"/>
      <c r="B1095" s="28" t="s">
        <v>420</v>
      </c>
      <c r="C1095" s="29">
        <v>929</v>
      </c>
      <c r="D1095" s="30">
        <v>11</v>
      </c>
      <c r="E1095" s="30">
        <v>3</v>
      </c>
      <c r="F1095" s="31" t="s">
        <v>421</v>
      </c>
      <c r="G1095" s="32"/>
      <c r="H1095" s="33">
        <f t="shared" ref="H1095:I1095" si="201">H1098+H1096</f>
        <v>0</v>
      </c>
      <c r="I1095" s="33">
        <f t="shared" si="201"/>
        <v>0</v>
      </c>
      <c r="J1095" s="33">
        <f>J1098+J1096</f>
        <v>23157.9</v>
      </c>
      <c r="K1095" s="6"/>
      <c r="L1095" s="6"/>
    </row>
    <row r="1096" spans="1:12" ht="31.5" outlineLevel="1">
      <c r="A1096" s="45"/>
      <c r="B1096" s="28" t="s">
        <v>128</v>
      </c>
      <c r="C1096" s="29">
        <v>929</v>
      </c>
      <c r="D1096" s="30">
        <v>11</v>
      </c>
      <c r="E1096" s="30">
        <v>3</v>
      </c>
      <c r="F1096" s="31" t="s">
        <v>423</v>
      </c>
      <c r="G1096" s="32"/>
      <c r="H1096" s="33">
        <f>H1097</f>
        <v>0</v>
      </c>
      <c r="I1096" s="33">
        <f t="shared" si="200"/>
        <v>0</v>
      </c>
      <c r="J1096" s="33">
        <f t="shared" si="200"/>
        <v>0</v>
      </c>
      <c r="K1096" s="6"/>
      <c r="L1096" s="6"/>
    </row>
    <row r="1097" spans="1:12" ht="31.5" outlineLevel="1">
      <c r="A1097" s="45"/>
      <c r="B1097" s="28" t="s">
        <v>130</v>
      </c>
      <c r="C1097" s="29">
        <v>929</v>
      </c>
      <c r="D1097" s="30">
        <v>11</v>
      </c>
      <c r="E1097" s="30">
        <v>3</v>
      </c>
      <c r="F1097" s="31" t="s">
        <v>423</v>
      </c>
      <c r="G1097" s="32">
        <v>400</v>
      </c>
      <c r="H1097" s="33">
        <f>1700-1700</f>
        <v>0</v>
      </c>
      <c r="I1097" s="33">
        <v>0</v>
      </c>
      <c r="J1097" s="33">
        <v>0</v>
      </c>
      <c r="K1097" s="6"/>
      <c r="L1097" s="6"/>
    </row>
    <row r="1098" spans="1:12">
      <c r="A1098" s="45"/>
      <c r="B1098" s="28" t="s">
        <v>950</v>
      </c>
      <c r="C1098" s="29">
        <v>929</v>
      </c>
      <c r="D1098" s="30">
        <v>11</v>
      </c>
      <c r="E1098" s="30">
        <v>3</v>
      </c>
      <c r="F1098" s="31" t="s">
        <v>949</v>
      </c>
      <c r="G1098" s="32"/>
      <c r="H1098" s="33">
        <f>H1099</f>
        <v>0</v>
      </c>
      <c r="I1098" s="33">
        <f t="shared" si="200"/>
        <v>0</v>
      </c>
      <c r="J1098" s="33">
        <f t="shared" si="200"/>
        <v>23157.9</v>
      </c>
      <c r="K1098" s="6"/>
      <c r="L1098" s="6"/>
    </row>
    <row r="1099" spans="1:12" ht="31.5" collapsed="1">
      <c r="A1099" s="45"/>
      <c r="B1099" s="28" t="s">
        <v>88</v>
      </c>
      <c r="C1099" s="29">
        <v>929</v>
      </c>
      <c r="D1099" s="30">
        <v>11</v>
      </c>
      <c r="E1099" s="30">
        <v>3</v>
      </c>
      <c r="F1099" s="31" t="s">
        <v>949</v>
      </c>
      <c r="G1099" s="32">
        <v>600</v>
      </c>
      <c r="H1099" s="33">
        <f>1700-1700</f>
        <v>0</v>
      </c>
      <c r="I1099" s="33">
        <v>0</v>
      </c>
      <c r="J1099" s="33">
        <v>23157.9</v>
      </c>
      <c r="K1099" s="6"/>
      <c r="L1099" s="6"/>
    </row>
    <row r="1100" spans="1:12" outlineLevel="1">
      <c r="A1100" s="45"/>
      <c r="B1100" s="28" t="s">
        <v>428</v>
      </c>
      <c r="C1100" s="29">
        <v>929</v>
      </c>
      <c r="D1100" s="30">
        <v>11</v>
      </c>
      <c r="E1100" s="30">
        <v>3</v>
      </c>
      <c r="F1100" s="31" t="s">
        <v>429</v>
      </c>
      <c r="G1100" s="32"/>
      <c r="H1100" s="33">
        <f t="shared" ref="H1100:J1101" si="202">H1101</f>
        <v>0</v>
      </c>
      <c r="I1100" s="33">
        <f t="shared" si="202"/>
        <v>0</v>
      </c>
      <c r="J1100" s="33">
        <f t="shared" si="202"/>
        <v>0</v>
      </c>
      <c r="K1100" s="6"/>
      <c r="L1100" s="6"/>
    </row>
    <row r="1101" spans="1:12" ht="31.5" outlineLevel="1">
      <c r="A1101" s="45"/>
      <c r="B1101" s="28" t="s">
        <v>128</v>
      </c>
      <c r="C1101" s="29">
        <v>929</v>
      </c>
      <c r="D1101" s="30">
        <v>11</v>
      </c>
      <c r="E1101" s="30">
        <v>3</v>
      </c>
      <c r="F1101" s="31" t="s">
        <v>430</v>
      </c>
      <c r="G1101" s="32"/>
      <c r="H1101" s="33">
        <f t="shared" si="202"/>
        <v>0</v>
      </c>
      <c r="I1101" s="33">
        <f t="shared" si="202"/>
        <v>0</v>
      </c>
      <c r="J1101" s="33">
        <f t="shared" si="202"/>
        <v>0</v>
      </c>
      <c r="K1101" s="6"/>
      <c r="L1101" s="6"/>
    </row>
    <row r="1102" spans="1:12" ht="31.5" outlineLevel="1">
      <c r="A1102" s="45"/>
      <c r="B1102" s="28" t="s">
        <v>88</v>
      </c>
      <c r="C1102" s="29">
        <v>929</v>
      </c>
      <c r="D1102" s="30">
        <v>11</v>
      </c>
      <c r="E1102" s="30">
        <v>3</v>
      </c>
      <c r="F1102" s="31" t="s">
        <v>430</v>
      </c>
      <c r="G1102" s="32">
        <v>600</v>
      </c>
      <c r="H1102" s="33">
        <v>0</v>
      </c>
      <c r="I1102" s="33">
        <v>0</v>
      </c>
      <c r="J1102" s="33">
        <v>0</v>
      </c>
      <c r="K1102" s="6"/>
      <c r="L1102" s="6"/>
    </row>
    <row r="1103" spans="1:12">
      <c r="A1103" s="45"/>
      <c r="B1103" s="28" t="s">
        <v>63</v>
      </c>
      <c r="C1103" s="29">
        <v>929</v>
      </c>
      <c r="D1103" s="30">
        <v>11</v>
      </c>
      <c r="E1103" s="30">
        <v>5</v>
      </c>
      <c r="F1103" s="31"/>
      <c r="G1103" s="32"/>
      <c r="H1103" s="33">
        <f>H1104</f>
        <v>4054.4</v>
      </c>
      <c r="I1103" s="33">
        <f t="shared" ref="I1103:J1106" si="203">I1104</f>
        <v>4074.4</v>
      </c>
      <c r="J1103" s="33">
        <f t="shared" si="203"/>
        <v>4104.3999999999996</v>
      </c>
      <c r="K1103" s="6"/>
      <c r="L1103" s="6"/>
    </row>
    <row r="1104" spans="1:12">
      <c r="A1104" s="45"/>
      <c r="B1104" s="28" t="s">
        <v>372</v>
      </c>
      <c r="C1104" s="29">
        <v>929</v>
      </c>
      <c r="D1104" s="30">
        <v>11</v>
      </c>
      <c r="E1104" s="30">
        <v>5</v>
      </c>
      <c r="F1104" s="31" t="s">
        <v>373</v>
      </c>
      <c r="G1104" s="32"/>
      <c r="H1104" s="33">
        <f>H1105</f>
        <v>4054.4</v>
      </c>
      <c r="I1104" s="33">
        <f t="shared" si="203"/>
        <v>4074.4</v>
      </c>
      <c r="J1104" s="33">
        <f t="shared" si="203"/>
        <v>4104.3999999999996</v>
      </c>
      <c r="K1104" s="6"/>
      <c r="L1104" s="6"/>
    </row>
    <row r="1105" spans="1:12">
      <c r="A1105" s="45"/>
      <c r="B1105" s="28" t="s">
        <v>442</v>
      </c>
      <c r="C1105" s="29">
        <v>929</v>
      </c>
      <c r="D1105" s="30">
        <v>11</v>
      </c>
      <c r="E1105" s="30">
        <v>5</v>
      </c>
      <c r="F1105" s="31" t="s">
        <v>443</v>
      </c>
      <c r="G1105" s="32"/>
      <c r="H1105" s="33">
        <f>H1106+H1111</f>
        <v>4054.4</v>
      </c>
      <c r="I1105" s="33">
        <f t="shared" si="203"/>
        <v>4074.4</v>
      </c>
      <c r="J1105" s="33">
        <f t="shared" si="203"/>
        <v>4104.3999999999996</v>
      </c>
      <c r="K1105" s="6"/>
      <c r="L1105" s="6"/>
    </row>
    <row r="1106" spans="1:12">
      <c r="A1106" s="45"/>
      <c r="B1106" s="28" t="s">
        <v>444</v>
      </c>
      <c r="C1106" s="29">
        <v>929</v>
      </c>
      <c r="D1106" s="30">
        <v>11</v>
      </c>
      <c r="E1106" s="30">
        <v>5</v>
      </c>
      <c r="F1106" s="31" t="s">
        <v>445</v>
      </c>
      <c r="G1106" s="32"/>
      <c r="H1106" s="33">
        <f>H1107</f>
        <v>4054.4</v>
      </c>
      <c r="I1106" s="33">
        <f t="shared" si="203"/>
        <v>4074.4</v>
      </c>
      <c r="J1106" s="33">
        <f t="shared" si="203"/>
        <v>4104.3999999999996</v>
      </c>
      <c r="K1106" s="6"/>
      <c r="L1106" s="6"/>
    </row>
    <row r="1107" spans="1:12">
      <c r="A1107" s="45"/>
      <c r="B1107" s="28" t="s">
        <v>200</v>
      </c>
      <c r="C1107" s="29">
        <v>929</v>
      </c>
      <c r="D1107" s="30">
        <v>11</v>
      </c>
      <c r="E1107" s="30">
        <v>5</v>
      </c>
      <c r="F1107" s="31" t="s">
        <v>446</v>
      </c>
      <c r="G1107" s="32"/>
      <c r="H1107" s="33">
        <f>H1108+H1109+H1110</f>
        <v>4054.4</v>
      </c>
      <c r="I1107" s="33">
        <f>I1108+I1109+I1110</f>
        <v>4074.4</v>
      </c>
      <c r="J1107" s="33">
        <f>J1108+J1109+J1110</f>
        <v>4104.3999999999996</v>
      </c>
      <c r="K1107" s="6"/>
      <c r="L1107" s="6"/>
    </row>
    <row r="1108" spans="1:12" ht="47.25">
      <c r="A1108" s="45"/>
      <c r="B1108" s="28" t="s">
        <v>113</v>
      </c>
      <c r="C1108" s="29">
        <v>929</v>
      </c>
      <c r="D1108" s="30">
        <v>11</v>
      </c>
      <c r="E1108" s="30">
        <v>5</v>
      </c>
      <c r="F1108" s="31" t="s">
        <v>446</v>
      </c>
      <c r="G1108" s="32">
        <v>100</v>
      </c>
      <c r="H1108" s="33">
        <v>3754.4</v>
      </c>
      <c r="I1108" s="33">
        <v>3754.4</v>
      </c>
      <c r="J1108" s="33">
        <v>3754.4</v>
      </c>
      <c r="K1108" s="6"/>
      <c r="L1108" s="6"/>
    </row>
    <row r="1109" spans="1:12" ht="31.5" collapsed="1">
      <c r="A1109" s="45"/>
      <c r="B1109" s="28" t="s">
        <v>101</v>
      </c>
      <c r="C1109" s="29">
        <v>929</v>
      </c>
      <c r="D1109" s="30">
        <v>11</v>
      </c>
      <c r="E1109" s="30">
        <v>5</v>
      </c>
      <c r="F1109" s="31" t="s">
        <v>446</v>
      </c>
      <c r="G1109" s="32">
        <v>200</v>
      </c>
      <c r="H1109" s="33">
        <v>300</v>
      </c>
      <c r="I1109" s="33">
        <v>320</v>
      </c>
      <c r="J1109" s="33">
        <v>350</v>
      </c>
      <c r="K1109" s="6"/>
      <c r="L1109" s="6"/>
    </row>
    <row r="1110" spans="1:12" outlineLevel="1">
      <c r="A1110" s="45"/>
      <c r="B1110" s="28" t="s">
        <v>191</v>
      </c>
      <c r="C1110" s="29">
        <v>929</v>
      </c>
      <c r="D1110" s="30">
        <v>11</v>
      </c>
      <c r="E1110" s="30">
        <v>5</v>
      </c>
      <c r="F1110" s="31" t="s">
        <v>446</v>
      </c>
      <c r="G1110" s="32">
        <v>800</v>
      </c>
      <c r="H1110" s="33">
        <v>0</v>
      </c>
      <c r="I1110" s="33">
        <v>0</v>
      </c>
      <c r="J1110" s="33">
        <v>0</v>
      </c>
      <c r="K1110" s="6"/>
      <c r="L1110" s="6"/>
    </row>
    <row r="1111" spans="1:12" ht="94.5" outlineLevel="1">
      <c r="A1111" s="45"/>
      <c r="B1111" s="28" t="s">
        <v>202</v>
      </c>
      <c r="C1111" s="29">
        <v>929</v>
      </c>
      <c r="D1111" s="30">
        <v>11</v>
      </c>
      <c r="E1111" s="30">
        <v>5</v>
      </c>
      <c r="F1111" s="31" t="s">
        <v>447</v>
      </c>
      <c r="G1111" s="32"/>
      <c r="H1111" s="33">
        <f>H1112</f>
        <v>0</v>
      </c>
      <c r="I1111" s="33">
        <f>I1112</f>
        <v>0</v>
      </c>
      <c r="J1111" s="33">
        <f>J1112</f>
        <v>0</v>
      </c>
      <c r="K1111" s="6"/>
      <c r="L1111" s="6"/>
    </row>
    <row r="1112" spans="1:12" ht="47.25" outlineLevel="1">
      <c r="A1112" s="45"/>
      <c r="B1112" s="28" t="s">
        <v>113</v>
      </c>
      <c r="C1112" s="29">
        <v>929</v>
      </c>
      <c r="D1112" s="30">
        <v>11</v>
      </c>
      <c r="E1112" s="30">
        <v>5</v>
      </c>
      <c r="F1112" s="31" t="s">
        <v>447</v>
      </c>
      <c r="G1112" s="32">
        <v>100</v>
      </c>
      <c r="H1112" s="33">
        <v>0</v>
      </c>
      <c r="I1112" s="33">
        <v>0</v>
      </c>
      <c r="J1112" s="33">
        <v>0</v>
      </c>
      <c r="K1112" s="6"/>
      <c r="L1112" s="6"/>
    </row>
    <row r="1113" spans="1:12" ht="31.5">
      <c r="A1113" s="20" t="s">
        <v>922</v>
      </c>
      <c r="B1113" s="35" t="s">
        <v>923</v>
      </c>
      <c r="C1113" s="22">
        <v>934</v>
      </c>
      <c r="D1113" s="23"/>
      <c r="E1113" s="23"/>
      <c r="F1113" s="24"/>
      <c r="G1113" s="25"/>
      <c r="H1113" s="26">
        <f>H1114</f>
        <v>27345.8</v>
      </c>
      <c r="I1113" s="26">
        <f>I1114</f>
        <v>27320.400000000001</v>
      </c>
      <c r="J1113" s="26">
        <f>J1114</f>
        <v>27338.2</v>
      </c>
      <c r="K1113" s="6"/>
      <c r="L1113" s="6"/>
    </row>
    <row r="1114" spans="1:12">
      <c r="A1114" s="27"/>
      <c r="B1114" s="28" t="s">
        <v>41</v>
      </c>
      <c r="C1114" s="29">
        <v>934</v>
      </c>
      <c r="D1114" s="30">
        <v>7</v>
      </c>
      <c r="E1114" s="30"/>
      <c r="F1114" s="31"/>
      <c r="G1114" s="32"/>
      <c r="H1114" s="33">
        <f>H1115+H1140</f>
        <v>27345.8</v>
      </c>
      <c r="I1114" s="33">
        <f>I1115+I1140</f>
        <v>27320.400000000001</v>
      </c>
      <c r="J1114" s="33">
        <f>J1115+J1140</f>
        <v>27338.2</v>
      </c>
      <c r="K1114" s="6"/>
      <c r="L1114" s="6"/>
    </row>
    <row r="1115" spans="1:12">
      <c r="A1115" s="27"/>
      <c r="B1115" s="28" t="s">
        <v>871</v>
      </c>
      <c r="C1115" s="29">
        <v>934</v>
      </c>
      <c r="D1115" s="30">
        <v>7</v>
      </c>
      <c r="E1115" s="30">
        <v>7</v>
      </c>
      <c r="F1115" s="31"/>
      <c r="G1115" s="32"/>
      <c r="H1115" s="33">
        <f>H1126+H1116</f>
        <v>23306.3</v>
      </c>
      <c r="I1115" s="33">
        <f>I1126+I1116</f>
        <v>23385.9</v>
      </c>
      <c r="J1115" s="33">
        <f>J1126+J1116</f>
        <v>23403.7</v>
      </c>
      <c r="K1115" s="6"/>
      <c r="L1115" s="6"/>
    </row>
    <row r="1116" spans="1:12">
      <c r="A1116" s="27"/>
      <c r="B1116" s="28" t="s">
        <v>898</v>
      </c>
      <c r="C1116" s="29">
        <v>934</v>
      </c>
      <c r="D1116" s="30">
        <v>7</v>
      </c>
      <c r="E1116" s="30">
        <v>7</v>
      </c>
      <c r="F1116" s="31" t="s">
        <v>253</v>
      </c>
      <c r="G1116" s="32"/>
      <c r="H1116" s="33">
        <f>H1117+H1123</f>
        <v>230</v>
      </c>
      <c r="I1116" s="33">
        <f>I1117+I1121</f>
        <v>230</v>
      </c>
      <c r="J1116" s="33">
        <f>J1117+J1121</f>
        <v>230</v>
      </c>
      <c r="K1116" s="6"/>
      <c r="L1116" s="6"/>
    </row>
    <row r="1117" spans="1:12">
      <c r="A1117" s="27"/>
      <c r="B1117" s="28" t="s">
        <v>266</v>
      </c>
      <c r="C1117" s="29">
        <v>934</v>
      </c>
      <c r="D1117" s="30">
        <v>7</v>
      </c>
      <c r="E1117" s="30">
        <v>7</v>
      </c>
      <c r="F1117" s="31" t="s">
        <v>267</v>
      </c>
      <c r="G1117" s="32"/>
      <c r="H1117" s="33">
        <f>H1118</f>
        <v>30</v>
      </c>
      <c r="I1117" s="33">
        <f t="shared" ref="I1117:J1119" si="204">I1118</f>
        <v>30</v>
      </c>
      <c r="J1117" s="33">
        <f t="shared" si="204"/>
        <v>30</v>
      </c>
      <c r="K1117" s="6"/>
      <c r="L1117" s="6"/>
    </row>
    <row r="1118" spans="1:12" ht="31.5">
      <c r="A1118" s="27"/>
      <c r="B1118" s="28" t="s">
        <v>268</v>
      </c>
      <c r="C1118" s="29">
        <v>934</v>
      </c>
      <c r="D1118" s="30">
        <v>7</v>
      </c>
      <c r="E1118" s="30">
        <v>7</v>
      </c>
      <c r="F1118" s="31" t="s">
        <v>269</v>
      </c>
      <c r="G1118" s="32"/>
      <c r="H1118" s="33">
        <f>H1119</f>
        <v>30</v>
      </c>
      <c r="I1118" s="33">
        <f t="shared" si="204"/>
        <v>30</v>
      </c>
      <c r="J1118" s="33">
        <f t="shared" si="204"/>
        <v>30</v>
      </c>
      <c r="K1118" s="6"/>
      <c r="L1118" s="6"/>
    </row>
    <row r="1119" spans="1:12" ht="31.5">
      <c r="A1119" s="27"/>
      <c r="B1119" s="28" t="s">
        <v>270</v>
      </c>
      <c r="C1119" s="29">
        <v>934</v>
      </c>
      <c r="D1119" s="30">
        <v>7</v>
      </c>
      <c r="E1119" s="30">
        <v>7</v>
      </c>
      <c r="F1119" s="31" t="s">
        <v>271</v>
      </c>
      <c r="G1119" s="32"/>
      <c r="H1119" s="33">
        <f>H1120</f>
        <v>30</v>
      </c>
      <c r="I1119" s="33">
        <f t="shared" si="204"/>
        <v>30</v>
      </c>
      <c r="J1119" s="33">
        <f t="shared" si="204"/>
        <v>30</v>
      </c>
      <c r="K1119" s="6"/>
      <c r="L1119" s="6"/>
    </row>
    <row r="1120" spans="1:12" ht="31.5">
      <c r="A1120" s="27"/>
      <c r="B1120" s="28" t="s">
        <v>101</v>
      </c>
      <c r="C1120" s="29">
        <v>934</v>
      </c>
      <c r="D1120" s="30">
        <v>7</v>
      </c>
      <c r="E1120" s="30">
        <v>7</v>
      </c>
      <c r="F1120" s="31" t="s">
        <v>271</v>
      </c>
      <c r="G1120" s="32">
        <v>200</v>
      </c>
      <c r="H1120" s="33">
        <v>30</v>
      </c>
      <c r="I1120" s="33">
        <v>30</v>
      </c>
      <c r="J1120" s="33">
        <v>30</v>
      </c>
      <c r="K1120" s="6"/>
      <c r="L1120" s="6"/>
    </row>
    <row r="1121" spans="1:16" ht="31.5">
      <c r="A1121" s="27"/>
      <c r="B1121" s="28" t="s">
        <v>300</v>
      </c>
      <c r="C1121" s="29">
        <v>934</v>
      </c>
      <c r="D1121" s="30">
        <v>7</v>
      </c>
      <c r="E1121" s="30">
        <v>7</v>
      </c>
      <c r="F1121" s="31" t="s">
        <v>301</v>
      </c>
      <c r="G1121" s="32"/>
      <c r="H1121" s="33">
        <f t="shared" ref="H1121:J1122" si="205">H1122</f>
        <v>200</v>
      </c>
      <c r="I1121" s="33">
        <f t="shared" si="205"/>
        <v>200</v>
      </c>
      <c r="J1121" s="33">
        <f t="shared" si="205"/>
        <v>200</v>
      </c>
      <c r="K1121" s="6"/>
      <c r="L1121" s="6"/>
    </row>
    <row r="1122" spans="1:16">
      <c r="A1122" s="27"/>
      <c r="B1122" s="28" t="s">
        <v>279</v>
      </c>
      <c r="C1122" s="29">
        <v>934</v>
      </c>
      <c r="D1122" s="30">
        <v>7</v>
      </c>
      <c r="E1122" s="30">
        <v>7</v>
      </c>
      <c r="F1122" s="31" t="s">
        <v>302</v>
      </c>
      <c r="G1122" s="32"/>
      <c r="H1122" s="33">
        <f t="shared" si="205"/>
        <v>200</v>
      </c>
      <c r="I1122" s="33">
        <f t="shared" si="205"/>
        <v>200</v>
      </c>
      <c r="J1122" s="33">
        <f t="shared" si="205"/>
        <v>200</v>
      </c>
      <c r="K1122" s="6"/>
      <c r="L1122" s="6"/>
    </row>
    <row r="1123" spans="1:16">
      <c r="A1123" s="27"/>
      <c r="B1123" s="28" t="s">
        <v>303</v>
      </c>
      <c r="C1123" s="29">
        <v>934</v>
      </c>
      <c r="D1123" s="30">
        <v>7</v>
      </c>
      <c r="E1123" s="30">
        <v>7</v>
      </c>
      <c r="F1123" s="31" t="s">
        <v>304</v>
      </c>
      <c r="G1123" s="32"/>
      <c r="H1123" s="33">
        <f>H1124+H1125</f>
        <v>200</v>
      </c>
      <c r="I1123" s="33">
        <f>I1124+I1125</f>
        <v>200</v>
      </c>
      <c r="J1123" s="33">
        <f>J1124+J1125</f>
        <v>200</v>
      </c>
      <c r="K1123" s="6"/>
      <c r="L1123" s="6"/>
    </row>
    <row r="1124" spans="1:16" ht="47.25">
      <c r="A1124" s="27"/>
      <c r="B1124" s="28" t="s">
        <v>113</v>
      </c>
      <c r="C1124" s="29">
        <v>934</v>
      </c>
      <c r="D1124" s="30">
        <v>7</v>
      </c>
      <c r="E1124" s="30">
        <v>7</v>
      </c>
      <c r="F1124" s="31" t="s">
        <v>304</v>
      </c>
      <c r="G1124" s="32">
        <v>100</v>
      </c>
      <c r="H1124" s="33">
        <v>82.3</v>
      </c>
      <c r="I1124" s="33">
        <v>82.3</v>
      </c>
      <c r="J1124" s="33">
        <v>82.3</v>
      </c>
      <c r="P1124" s="6" t="s">
        <v>0</v>
      </c>
    </row>
    <row r="1125" spans="1:16" ht="31.5">
      <c r="A1125" s="27"/>
      <c r="B1125" s="28" t="s">
        <v>101</v>
      </c>
      <c r="C1125" s="29">
        <v>934</v>
      </c>
      <c r="D1125" s="30">
        <v>7</v>
      </c>
      <c r="E1125" s="30">
        <v>7</v>
      </c>
      <c r="F1125" s="31" t="s">
        <v>304</v>
      </c>
      <c r="G1125" s="32">
        <v>200</v>
      </c>
      <c r="H1125" s="33">
        <v>117.7</v>
      </c>
      <c r="I1125" s="33">
        <v>117.7</v>
      </c>
      <c r="J1125" s="33">
        <v>117.7</v>
      </c>
    </row>
    <row r="1126" spans="1:16">
      <c r="A1126" s="27"/>
      <c r="B1126" s="28" t="s">
        <v>479</v>
      </c>
      <c r="C1126" s="29">
        <v>934</v>
      </c>
      <c r="D1126" s="30">
        <v>7</v>
      </c>
      <c r="E1126" s="30">
        <v>7</v>
      </c>
      <c r="F1126" s="31" t="s">
        <v>480</v>
      </c>
      <c r="G1126" s="32"/>
      <c r="H1126" s="33">
        <f>H1127</f>
        <v>23076.3</v>
      </c>
      <c r="I1126" s="33">
        <f>I1127</f>
        <v>23155.9</v>
      </c>
      <c r="J1126" s="33">
        <f>J1127</f>
        <v>23173.7</v>
      </c>
    </row>
    <row r="1127" spans="1:16" ht="31.5">
      <c r="A1127" s="27"/>
      <c r="B1127" s="28" t="s">
        <v>481</v>
      </c>
      <c r="C1127" s="29">
        <v>934</v>
      </c>
      <c r="D1127" s="30">
        <v>7</v>
      </c>
      <c r="E1127" s="30">
        <v>7</v>
      </c>
      <c r="F1127" s="31" t="s">
        <v>482</v>
      </c>
      <c r="G1127" s="32"/>
      <c r="H1127" s="33">
        <f>H1128+H1135</f>
        <v>23076.3</v>
      </c>
      <c r="I1127" s="33">
        <f>I1128+I1135</f>
        <v>23155.9</v>
      </c>
      <c r="J1127" s="33">
        <f>J1128+J1135</f>
        <v>23173.7</v>
      </c>
    </row>
    <row r="1128" spans="1:16">
      <c r="A1128" s="27"/>
      <c r="B1128" s="28" t="s">
        <v>483</v>
      </c>
      <c r="C1128" s="29">
        <v>934</v>
      </c>
      <c r="D1128" s="30">
        <v>7</v>
      </c>
      <c r="E1128" s="30">
        <v>7</v>
      </c>
      <c r="F1128" s="31" t="s">
        <v>484</v>
      </c>
      <c r="G1128" s="32"/>
      <c r="H1128" s="33">
        <f>H1129+H1132</f>
        <v>737.5</v>
      </c>
      <c r="I1128" s="33">
        <f>I1129+I1132</f>
        <v>700</v>
      </c>
      <c r="J1128" s="33">
        <f>J1129+J1132</f>
        <v>700</v>
      </c>
    </row>
    <row r="1129" spans="1:16" collapsed="1">
      <c r="A1129" s="27"/>
      <c r="B1129" s="28" t="s">
        <v>485</v>
      </c>
      <c r="C1129" s="29">
        <v>934</v>
      </c>
      <c r="D1129" s="30">
        <v>7</v>
      </c>
      <c r="E1129" s="30">
        <v>7</v>
      </c>
      <c r="F1129" s="31" t="s">
        <v>486</v>
      </c>
      <c r="G1129" s="32"/>
      <c r="H1129" s="33">
        <f>H1131+H1130</f>
        <v>737.5</v>
      </c>
      <c r="I1129" s="33">
        <f>I1131+I1130</f>
        <v>700</v>
      </c>
      <c r="J1129" s="33">
        <f>J1131+J1130</f>
        <v>700</v>
      </c>
    </row>
    <row r="1130" spans="1:16" ht="47.25" outlineLevel="1">
      <c r="A1130" s="27"/>
      <c r="B1130" s="28" t="s">
        <v>113</v>
      </c>
      <c r="C1130" s="29">
        <v>934</v>
      </c>
      <c r="D1130" s="30">
        <v>7</v>
      </c>
      <c r="E1130" s="30">
        <v>7</v>
      </c>
      <c r="F1130" s="31" t="s">
        <v>486</v>
      </c>
      <c r="G1130" s="32">
        <v>100</v>
      </c>
      <c r="H1130" s="33"/>
      <c r="I1130" s="33"/>
      <c r="J1130" s="33"/>
    </row>
    <row r="1131" spans="1:16" ht="31.5" collapsed="1">
      <c r="A1131" s="27"/>
      <c r="B1131" s="28" t="s">
        <v>101</v>
      </c>
      <c r="C1131" s="29">
        <v>934</v>
      </c>
      <c r="D1131" s="30">
        <v>7</v>
      </c>
      <c r="E1131" s="30">
        <v>7</v>
      </c>
      <c r="F1131" s="31" t="s">
        <v>486</v>
      </c>
      <c r="G1131" s="32">
        <v>200</v>
      </c>
      <c r="H1131" s="33">
        <v>737.5</v>
      </c>
      <c r="I1131" s="33">
        <v>700</v>
      </c>
      <c r="J1131" s="33">
        <v>700</v>
      </c>
      <c r="P1131" s="6" t="s">
        <v>0</v>
      </c>
    </row>
    <row r="1132" spans="1:16" outlineLevel="1">
      <c r="A1132" s="27"/>
      <c r="B1132" s="28" t="s">
        <v>303</v>
      </c>
      <c r="C1132" s="29">
        <v>934</v>
      </c>
      <c r="D1132" s="30">
        <v>7</v>
      </c>
      <c r="E1132" s="30">
        <v>7</v>
      </c>
      <c r="F1132" s="31" t="s">
        <v>487</v>
      </c>
      <c r="G1132" s="32"/>
      <c r="H1132" s="33">
        <f>H1134+H1133</f>
        <v>0</v>
      </c>
      <c r="I1132" s="33">
        <f>I1134+I1133</f>
        <v>0</v>
      </c>
      <c r="J1132" s="33">
        <f>J1134+J1133</f>
        <v>0</v>
      </c>
    </row>
    <row r="1133" spans="1:16" ht="47.25" outlineLevel="1">
      <c r="A1133" s="27"/>
      <c r="B1133" s="28" t="s">
        <v>113</v>
      </c>
      <c r="C1133" s="29">
        <v>934</v>
      </c>
      <c r="D1133" s="30">
        <v>7</v>
      </c>
      <c r="E1133" s="30">
        <v>7</v>
      </c>
      <c r="F1133" s="31" t="s">
        <v>487</v>
      </c>
      <c r="G1133" s="32">
        <v>100</v>
      </c>
      <c r="H1133" s="33">
        <v>0</v>
      </c>
      <c r="I1133" s="33">
        <v>0</v>
      </c>
      <c r="J1133" s="33">
        <v>0</v>
      </c>
    </row>
    <row r="1134" spans="1:16" ht="31.5" outlineLevel="1">
      <c r="A1134" s="27"/>
      <c r="B1134" s="28" t="s">
        <v>101</v>
      </c>
      <c r="C1134" s="29">
        <v>934</v>
      </c>
      <c r="D1134" s="30">
        <v>7</v>
      </c>
      <c r="E1134" s="30">
        <v>7</v>
      </c>
      <c r="F1134" s="31" t="s">
        <v>487</v>
      </c>
      <c r="G1134" s="32">
        <v>200</v>
      </c>
      <c r="H1134" s="33">
        <v>0</v>
      </c>
      <c r="I1134" s="33">
        <v>0</v>
      </c>
      <c r="J1134" s="33">
        <v>0</v>
      </c>
    </row>
    <row r="1135" spans="1:16" ht="31.5">
      <c r="A1135" s="27"/>
      <c r="B1135" s="69" t="s">
        <v>488</v>
      </c>
      <c r="C1135" s="29">
        <v>934</v>
      </c>
      <c r="D1135" s="30">
        <v>7</v>
      </c>
      <c r="E1135" s="30">
        <v>7</v>
      </c>
      <c r="F1135" s="31" t="s">
        <v>489</v>
      </c>
      <c r="G1135" s="32"/>
      <c r="H1135" s="33">
        <f>H1136</f>
        <v>22338.799999999999</v>
      </c>
      <c r="I1135" s="33">
        <f>I1136</f>
        <v>22455.9</v>
      </c>
      <c r="J1135" s="33">
        <f>J1136</f>
        <v>22473.7</v>
      </c>
    </row>
    <row r="1136" spans="1:16" ht="31.5">
      <c r="A1136" s="27"/>
      <c r="B1136" s="28" t="s">
        <v>187</v>
      </c>
      <c r="C1136" s="29">
        <v>934</v>
      </c>
      <c r="D1136" s="30">
        <v>7</v>
      </c>
      <c r="E1136" s="30">
        <v>7</v>
      </c>
      <c r="F1136" s="31" t="s">
        <v>491</v>
      </c>
      <c r="G1136" s="32"/>
      <c r="H1136" s="33">
        <f>H1137+H1138+H1139</f>
        <v>22338.799999999999</v>
      </c>
      <c r="I1136" s="33">
        <f>I1137+I1138+I1139</f>
        <v>22455.9</v>
      </c>
      <c r="J1136" s="33">
        <f>J1137+J1138+J1139</f>
        <v>22473.7</v>
      </c>
    </row>
    <row r="1137" spans="1:81" ht="47.25">
      <c r="A1137" s="27"/>
      <c r="B1137" s="28" t="s">
        <v>113</v>
      </c>
      <c r="C1137" s="29">
        <v>934</v>
      </c>
      <c r="D1137" s="30">
        <v>7</v>
      </c>
      <c r="E1137" s="30">
        <v>7</v>
      </c>
      <c r="F1137" s="31" t="s">
        <v>491</v>
      </c>
      <c r="G1137" s="32">
        <v>100</v>
      </c>
      <c r="H1137" s="33">
        <v>19788.5</v>
      </c>
      <c r="I1137" s="33">
        <v>19788.5</v>
      </c>
      <c r="J1137" s="33">
        <v>19788.5</v>
      </c>
    </row>
    <row r="1138" spans="1:81" ht="31.5">
      <c r="A1138" s="27"/>
      <c r="B1138" s="28" t="s">
        <v>101</v>
      </c>
      <c r="C1138" s="29">
        <v>934</v>
      </c>
      <c r="D1138" s="30">
        <v>7</v>
      </c>
      <c r="E1138" s="30">
        <v>7</v>
      </c>
      <c r="F1138" s="31" t="s">
        <v>491</v>
      </c>
      <c r="G1138" s="32">
        <v>200</v>
      </c>
      <c r="H1138" s="33">
        <v>2451.3000000000002</v>
      </c>
      <c r="I1138" s="33">
        <v>2568.4</v>
      </c>
      <c r="J1138" s="33">
        <v>2586.1999999999998</v>
      </c>
    </row>
    <row r="1139" spans="1:81">
      <c r="A1139" s="27"/>
      <c r="B1139" s="28" t="s">
        <v>191</v>
      </c>
      <c r="C1139" s="29">
        <v>934</v>
      </c>
      <c r="D1139" s="30">
        <v>7</v>
      </c>
      <c r="E1139" s="30">
        <v>7</v>
      </c>
      <c r="F1139" s="31" t="s">
        <v>491</v>
      </c>
      <c r="G1139" s="32">
        <v>800</v>
      </c>
      <c r="H1139" s="33">
        <v>99</v>
      </c>
      <c r="I1139" s="33">
        <v>99</v>
      </c>
      <c r="J1139" s="33">
        <v>99</v>
      </c>
    </row>
    <row r="1140" spans="1:81">
      <c r="A1140" s="27"/>
      <c r="B1140" s="28" t="s">
        <v>46</v>
      </c>
      <c r="C1140" s="29">
        <v>934</v>
      </c>
      <c r="D1140" s="30">
        <v>7</v>
      </c>
      <c r="E1140" s="30">
        <v>9</v>
      </c>
      <c r="F1140" s="31"/>
      <c r="G1140" s="32"/>
      <c r="H1140" s="33">
        <f>H1141</f>
        <v>4039.5</v>
      </c>
      <c r="I1140" s="33">
        <f>I1141</f>
        <v>3934.5</v>
      </c>
      <c r="J1140" s="33">
        <f>J1141</f>
        <v>3934.5</v>
      </c>
    </row>
    <row r="1141" spans="1:81">
      <c r="A1141" s="27"/>
      <c r="B1141" s="28" t="s">
        <v>479</v>
      </c>
      <c r="C1141" s="29">
        <v>934</v>
      </c>
      <c r="D1141" s="30">
        <v>7</v>
      </c>
      <c r="E1141" s="30">
        <v>9</v>
      </c>
      <c r="F1141" s="31" t="s">
        <v>480</v>
      </c>
      <c r="G1141" s="32"/>
      <c r="H1141" s="33">
        <f>H1142</f>
        <v>4039.5</v>
      </c>
      <c r="I1141" s="33">
        <f t="shared" ref="I1141:J1143" si="206">I1142</f>
        <v>3934.5</v>
      </c>
      <c r="J1141" s="33">
        <f t="shared" si="206"/>
        <v>3934.5</v>
      </c>
    </row>
    <row r="1142" spans="1:81" ht="31.5">
      <c r="A1142" s="27"/>
      <c r="B1142" s="28" t="s">
        <v>481</v>
      </c>
      <c r="C1142" s="29">
        <v>934</v>
      </c>
      <c r="D1142" s="30">
        <v>7</v>
      </c>
      <c r="E1142" s="30">
        <v>9</v>
      </c>
      <c r="F1142" s="31" t="s">
        <v>482</v>
      </c>
      <c r="G1142" s="32"/>
      <c r="H1142" s="33">
        <f>H1143</f>
        <v>4039.5</v>
      </c>
      <c r="I1142" s="33">
        <f t="shared" si="206"/>
        <v>3934.5</v>
      </c>
      <c r="J1142" s="33">
        <f t="shared" si="206"/>
        <v>3934.5</v>
      </c>
    </row>
    <row r="1143" spans="1:81" ht="31.5">
      <c r="A1143" s="27"/>
      <c r="B1143" s="28" t="s">
        <v>488</v>
      </c>
      <c r="C1143" s="29">
        <v>934</v>
      </c>
      <c r="D1143" s="30">
        <v>7</v>
      </c>
      <c r="E1143" s="30">
        <v>9</v>
      </c>
      <c r="F1143" s="31" t="s">
        <v>489</v>
      </c>
      <c r="G1143" s="32"/>
      <c r="H1143" s="33">
        <f>H1144</f>
        <v>4039.5</v>
      </c>
      <c r="I1143" s="33">
        <f t="shared" si="206"/>
        <v>3934.5</v>
      </c>
      <c r="J1143" s="33">
        <f t="shared" si="206"/>
        <v>3934.5</v>
      </c>
    </row>
    <row r="1144" spans="1:81">
      <c r="A1144" s="27"/>
      <c r="B1144" s="28" t="s">
        <v>200</v>
      </c>
      <c r="C1144" s="29">
        <v>934</v>
      </c>
      <c r="D1144" s="30">
        <v>7</v>
      </c>
      <c r="E1144" s="30">
        <v>9</v>
      </c>
      <c r="F1144" s="31" t="s">
        <v>490</v>
      </c>
      <c r="G1144" s="32"/>
      <c r="H1144" s="33">
        <f>H1145+H1147+H1146</f>
        <v>4039.5</v>
      </c>
      <c r="I1144" s="33">
        <f>I1145+I1147+I1146</f>
        <v>3934.5</v>
      </c>
      <c r="J1144" s="33">
        <f>J1145+J1147+J1146</f>
        <v>3934.5</v>
      </c>
    </row>
    <row r="1145" spans="1:81" s="5" customFormat="1" ht="47.25">
      <c r="A1145" s="27"/>
      <c r="B1145" s="28" t="s">
        <v>113</v>
      </c>
      <c r="C1145" s="29">
        <v>934</v>
      </c>
      <c r="D1145" s="30">
        <v>7</v>
      </c>
      <c r="E1145" s="30">
        <v>9</v>
      </c>
      <c r="F1145" s="31" t="s">
        <v>490</v>
      </c>
      <c r="G1145" s="32">
        <v>100</v>
      </c>
      <c r="H1145" s="33">
        <v>3744.5</v>
      </c>
      <c r="I1145" s="33">
        <v>3744.5</v>
      </c>
      <c r="J1145" s="33">
        <v>3744.5</v>
      </c>
      <c r="K1145" s="84"/>
      <c r="L1145" s="85"/>
    </row>
    <row r="1146" spans="1:81" s="5" customFormat="1" ht="31.5" collapsed="1">
      <c r="A1146" s="27"/>
      <c r="B1146" s="28" t="s">
        <v>101</v>
      </c>
      <c r="C1146" s="29">
        <v>934</v>
      </c>
      <c r="D1146" s="30">
        <v>7</v>
      </c>
      <c r="E1146" s="30">
        <v>9</v>
      </c>
      <c r="F1146" s="31" t="s">
        <v>490</v>
      </c>
      <c r="G1146" s="32">
        <v>200</v>
      </c>
      <c r="H1146" s="33">
        <v>295</v>
      </c>
      <c r="I1146" s="33">
        <v>190</v>
      </c>
      <c r="J1146" s="33">
        <v>190</v>
      </c>
      <c r="K1146" s="84"/>
      <c r="L1146" s="85"/>
    </row>
    <row r="1147" spans="1:81" outlineLevel="1">
      <c r="A1147" s="27"/>
      <c r="B1147" s="28" t="s">
        <v>191</v>
      </c>
      <c r="C1147" s="29">
        <v>934</v>
      </c>
      <c r="D1147" s="30">
        <v>7</v>
      </c>
      <c r="E1147" s="30">
        <v>9</v>
      </c>
      <c r="F1147" s="31" t="s">
        <v>490</v>
      </c>
      <c r="G1147" s="32">
        <v>800</v>
      </c>
      <c r="H1147" s="33">
        <v>0</v>
      </c>
      <c r="I1147" s="33">
        <v>0</v>
      </c>
      <c r="J1147" s="33">
        <v>0</v>
      </c>
    </row>
    <row r="1148" spans="1:81">
      <c r="A1148" s="70" t="s">
        <v>924</v>
      </c>
      <c r="B1148" s="35" t="s">
        <v>72</v>
      </c>
      <c r="C1148" s="29"/>
      <c r="D1148" s="30"/>
      <c r="E1148" s="30"/>
      <c r="F1148" s="31"/>
      <c r="G1148" s="32"/>
      <c r="H1148" s="26">
        <v>0</v>
      </c>
      <c r="I1148" s="26">
        <v>50000</v>
      </c>
      <c r="J1148" s="26">
        <v>100000</v>
      </c>
      <c r="K1148" s="40"/>
      <c r="L1148" s="40"/>
      <c r="M1148" s="7"/>
    </row>
    <row r="1149" spans="1:81" ht="18.75">
      <c r="A1149" s="71"/>
      <c r="B1149" s="72"/>
      <c r="C1149" s="73"/>
      <c r="D1149" s="74"/>
      <c r="E1149" s="74"/>
      <c r="F1149" s="75"/>
      <c r="G1149" s="76"/>
      <c r="H1149" s="77"/>
      <c r="J1149" s="86"/>
    </row>
    <row r="1150" spans="1:81" ht="18.75">
      <c r="A1150" s="71"/>
      <c r="B1150" s="72"/>
      <c r="C1150" s="73"/>
      <c r="D1150" s="74"/>
      <c r="E1150" s="74"/>
      <c r="F1150" s="75"/>
      <c r="G1150" s="76"/>
      <c r="H1150" s="78"/>
      <c r="I1150" s="78"/>
      <c r="J1150" s="78"/>
    </row>
    <row r="1151" spans="1:81" customFormat="1" ht="18.75">
      <c r="A1151" s="79" t="s">
        <v>73</v>
      </c>
      <c r="B1151" s="80"/>
      <c r="C1151" s="79"/>
      <c r="D1151" s="81"/>
      <c r="E1151" s="81"/>
      <c r="F1151" s="81"/>
      <c r="G1151" s="81"/>
      <c r="H1151" s="81"/>
      <c r="I1151" s="81"/>
      <c r="J1151" s="81"/>
      <c r="K1151" s="87"/>
      <c r="L1151" s="88"/>
      <c r="M1151" s="89"/>
      <c r="N1151" s="89"/>
      <c r="O1151" s="89"/>
      <c r="P1151" s="89"/>
      <c r="Q1151" s="89"/>
      <c r="R1151" s="89"/>
      <c r="S1151" s="89"/>
      <c r="T1151" s="89"/>
      <c r="U1151" s="89"/>
      <c r="V1151" s="89"/>
      <c r="W1151" s="89"/>
      <c r="X1151" s="89"/>
      <c r="Y1151" s="89"/>
      <c r="Z1151" s="89"/>
      <c r="AA1151" s="89"/>
      <c r="AB1151" s="89"/>
      <c r="AC1151" s="89"/>
      <c r="AD1151" s="89"/>
      <c r="AE1151" s="89"/>
      <c r="AF1151" s="89"/>
      <c r="AG1151" s="89"/>
      <c r="AH1151" s="89"/>
      <c r="AI1151" s="89"/>
      <c r="AJ1151" s="89"/>
      <c r="AK1151" s="89"/>
      <c r="AL1151" s="89"/>
      <c r="AM1151" s="89"/>
      <c r="AN1151" s="89"/>
      <c r="AO1151" s="89"/>
      <c r="AP1151" s="89"/>
      <c r="AQ1151" s="89"/>
      <c r="AR1151" s="89"/>
      <c r="AS1151" s="89"/>
      <c r="AT1151" s="89"/>
      <c r="AU1151" s="89"/>
      <c r="AV1151" s="89"/>
      <c r="AW1151" s="89"/>
      <c r="AX1151" s="89"/>
      <c r="AY1151" s="89"/>
      <c r="AZ1151" s="89"/>
      <c r="BA1151" s="89"/>
      <c r="BB1151" s="89"/>
      <c r="BC1151" s="89"/>
      <c r="BD1151" s="89"/>
      <c r="BE1151" s="89"/>
      <c r="BF1151" s="89"/>
      <c r="BG1151" s="89"/>
      <c r="BH1151" s="89"/>
      <c r="BI1151" s="89"/>
      <c r="BJ1151" s="89"/>
      <c r="BK1151" s="89"/>
      <c r="BL1151" s="89"/>
      <c r="BM1151" s="89"/>
      <c r="BN1151" s="89"/>
      <c r="BO1151" s="89"/>
      <c r="BP1151" s="89"/>
      <c r="BQ1151" s="89"/>
      <c r="BR1151" s="89"/>
      <c r="BS1151" s="89"/>
      <c r="BT1151" s="89"/>
      <c r="BU1151" s="89"/>
      <c r="BV1151" s="89"/>
      <c r="BW1151" s="89"/>
      <c r="BX1151" s="89"/>
      <c r="BY1151" s="89"/>
      <c r="BZ1151" s="89"/>
      <c r="CA1151" s="89"/>
      <c r="CB1151" s="89"/>
      <c r="CC1151" s="89"/>
    </row>
    <row r="1152" spans="1:81" customFormat="1" ht="18.75">
      <c r="A1152" s="79" t="s">
        <v>74</v>
      </c>
      <c r="B1152" s="80"/>
      <c r="C1152" s="79"/>
      <c r="D1152" s="81"/>
      <c r="E1152" s="81"/>
      <c r="F1152" s="81"/>
      <c r="G1152" s="81"/>
      <c r="H1152" s="81"/>
      <c r="I1152" s="81"/>
      <c r="J1152" s="81"/>
      <c r="K1152" s="87"/>
      <c r="L1152" s="88"/>
      <c r="M1152" s="89"/>
      <c r="N1152" s="89"/>
      <c r="O1152" s="89"/>
      <c r="P1152" s="89"/>
      <c r="Q1152" s="89"/>
      <c r="R1152" s="89"/>
      <c r="S1152" s="89"/>
      <c r="T1152" s="89"/>
      <c r="U1152" s="89"/>
      <c r="V1152" s="89"/>
      <c r="W1152" s="89"/>
      <c r="X1152" s="89"/>
      <c r="Y1152" s="89"/>
      <c r="Z1152" s="89"/>
      <c r="AA1152" s="89"/>
      <c r="AB1152" s="89"/>
      <c r="AC1152" s="89"/>
      <c r="AD1152" s="89"/>
      <c r="AE1152" s="89"/>
      <c r="AF1152" s="89"/>
      <c r="AG1152" s="89"/>
      <c r="AH1152" s="89"/>
      <c r="AI1152" s="89"/>
      <c r="AJ1152" s="89"/>
      <c r="AK1152" s="89"/>
      <c r="AL1152" s="89"/>
      <c r="AM1152" s="89"/>
      <c r="AN1152" s="89"/>
      <c r="AO1152" s="89"/>
      <c r="AP1152" s="89"/>
      <c r="AQ1152" s="89"/>
      <c r="AR1152" s="89"/>
      <c r="AS1152" s="89"/>
      <c r="AT1152" s="89"/>
      <c r="AU1152" s="89"/>
      <c r="AV1152" s="89"/>
      <c r="AW1152" s="89"/>
      <c r="AX1152" s="89"/>
      <c r="AY1152" s="89"/>
      <c r="AZ1152" s="89"/>
      <c r="BA1152" s="89"/>
      <c r="BB1152" s="89"/>
      <c r="BC1152" s="89"/>
      <c r="BD1152" s="89"/>
      <c r="BE1152" s="89"/>
      <c r="BF1152" s="89"/>
      <c r="BG1152" s="89"/>
      <c r="BH1152" s="89"/>
      <c r="BI1152" s="89"/>
      <c r="BJ1152" s="89"/>
      <c r="BK1152" s="89"/>
      <c r="BL1152" s="89"/>
      <c r="BM1152" s="89"/>
      <c r="BN1152" s="89"/>
      <c r="BO1152" s="89"/>
      <c r="BP1152" s="89"/>
      <c r="BQ1152" s="89"/>
      <c r="BR1152" s="89"/>
      <c r="BS1152" s="89"/>
      <c r="BT1152" s="89"/>
      <c r="BU1152" s="89"/>
      <c r="BV1152" s="89"/>
      <c r="BW1152" s="89"/>
      <c r="BX1152" s="89"/>
      <c r="BY1152" s="89"/>
      <c r="BZ1152" s="89"/>
      <c r="CA1152" s="89"/>
      <c r="CB1152" s="89"/>
      <c r="CC1152" s="89"/>
    </row>
    <row r="1153" spans="1:81" customFormat="1" ht="18.75">
      <c r="A1153" s="79" t="s">
        <v>925</v>
      </c>
      <c r="B1153" s="80"/>
      <c r="C1153" s="82"/>
      <c r="D1153" s="5"/>
      <c r="E1153" s="83"/>
      <c r="F1153" s="6"/>
      <c r="G1153" s="6"/>
      <c r="H1153" s="81"/>
      <c r="I1153" s="268" t="s">
        <v>926</v>
      </c>
      <c r="J1153" s="268"/>
      <c r="K1153" s="87"/>
      <c r="L1153" s="88"/>
      <c r="M1153" s="89"/>
      <c r="N1153" s="89"/>
      <c r="O1153" s="89"/>
      <c r="P1153" s="89"/>
      <c r="Q1153" s="89"/>
      <c r="R1153" s="89"/>
      <c r="S1153" s="89"/>
      <c r="T1153" s="89"/>
      <c r="U1153" s="89"/>
      <c r="V1153" s="89"/>
      <c r="W1153" s="89"/>
      <c r="X1153" s="89"/>
      <c r="Y1153" s="89"/>
      <c r="Z1153" s="89"/>
      <c r="AA1153" s="89"/>
      <c r="AB1153" s="89"/>
      <c r="AC1153" s="89"/>
      <c r="AD1153" s="89"/>
      <c r="AE1153" s="89"/>
      <c r="AF1153" s="89"/>
      <c r="AG1153" s="89"/>
      <c r="AH1153" s="89"/>
      <c r="AI1153" s="89"/>
      <c r="AJ1153" s="89"/>
      <c r="AK1153" s="89"/>
      <c r="AL1153" s="89"/>
      <c r="AM1153" s="89"/>
      <c r="AN1153" s="89"/>
      <c r="AO1153" s="89"/>
      <c r="AP1153" s="89"/>
      <c r="AQ1153" s="89"/>
      <c r="AR1153" s="89"/>
      <c r="AS1153" s="89"/>
      <c r="AT1153" s="89"/>
      <c r="AU1153" s="89"/>
      <c r="AV1153" s="89"/>
      <c r="AW1153" s="89"/>
      <c r="AX1153" s="89"/>
      <c r="AY1153" s="89"/>
      <c r="AZ1153" s="89"/>
      <c r="BA1153" s="89"/>
      <c r="BB1153" s="89"/>
      <c r="BC1153" s="89"/>
      <c r="BD1153" s="89"/>
      <c r="BE1153" s="89"/>
      <c r="BF1153" s="89"/>
      <c r="BG1153" s="89"/>
      <c r="BH1153" s="89"/>
      <c r="BI1153" s="89"/>
      <c r="BJ1153" s="89"/>
      <c r="BK1153" s="89"/>
      <c r="BL1153" s="89"/>
      <c r="BM1153" s="89"/>
      <c r="BN1153" s="89"/>
      <c r="BO1153" s="89"/>
      <c r="BP1153" s="89"/>
      <c r="BQ1153" s="89"/>
      <c r="BR1153" s="89"/>
      <c r="BS1153" s="89"/>
      <c r="BT1153" s="89"/>
      <c r="BU1153" s="89"/>
      <c r="BV1153" s="89"/>
      <c r="BW1153" s="89"/>
      <c r="BX1153" s="89"/>
      <c r="BY1153" s="89"/>
      <c r="BZ1153" s="89"/>
      <c r="CA1153" s="89"/>
      <c r="CB1153" s="89"/>
      <c r="CC1153" s="89"/>
    </row>
    <row r="1154" spans="1:81" ht="18.75">
      <c r="A1154" s="79"/>
      <c r="B1154" s="80"/>
      <c r="C1154" s="79"/>
      <c r="D1154" s="81"/>
      <c r="E1154" s="81"/>
      <c r="F1154" s="5"/>
      <c r="G1154" s="5"/>
      <c r="H1154" s="5"/>
      <c r="I1154" s="5"/>
      <c r="J1154" s="5"/>
    </row>
    <row r="1155" spans="1:81" ht="18.75">
      <c r="A1155" s="79"/>
      <c r="B1155" s="80"/>
      <c r="C1155" s="79"/>
      <c r="D1155" s="81"/>
      <c r="E1155" s="83"/>
      <c r="F1155" s="5"/>
      <c r="G1155" s="5"/>
      <c r="H1155" s="5"/>
      <c r="I1155" s="5"/>
      <c r="J1155" s="91"/>
      <c r="K1155" s="6"/>
      <c r="L1155" s="6"/>
    </row>
  </sheetData>
  <autoFilter ref="A12:XBT1153"/>
  <mergeCells count="9">
    <mergeCell ref="A7:J7"/>
    <mergeCell ref="A8:J8"/>
    <mergeCell ref="C10:G10"/>
    <mergeCell ref="I1153:J1153"/>
    <mergeCell ref="A10:A11"/>
    <mergeCell ref="B10:B11"/>
    <mergeCell ref="H10:H11"/>
    <mergeCell ref="I10:I11"/>
    <mergeCell ref="J10:J11"/>
  </mergeCells>
  <conditionalFormatting sqref="B365:B366">
    <cfRule type="duplicateValues" dxfId="0" priority="2" stopIfTrue="1"/>
  </conditionalFormatting>
  <pageMargins left="0.78740157480314965" right="0.78740157480314965" top="1.1811023622047245" bottom="0.39370078740157483" header="0" footer="0.11811023622047245"/>
  <pageSetup paperSize="9" scale="70" fitToHeight="36" orientation="landscape" r:id="rId1"/>
  <headerFooter differentFirst="1">
    <oddHeader>&amp;C&amp;P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Рз прил 5</vt:lpstr>
      <vt:lpstr>КЦСР прил 6</vt:lpstr>
      <vt:lpstr>вед прил 7</vt:lpstr>
      <vt:lpstr>Лист1</vt:lpstr>
      <vt:lpstr>'вед прил 7'!Заголовки_для_печати</vt:lpstr>
      <vt:lpstr>'КЦСР прил 6'!Заголовки_для_печати</vt:lpstr>
      <vt:lpstr>'Рз прил 5'!Заголовки_для_печати</vt:lpstr>
      <vt:lpstr>'вед прил 7'!Область_печати</vt:lpstr>
      <vt:lpstr>'КЦСР прил 6'!Область_печати</vt:lpstr>
      <vt:lpstr>'Рз прил 5'!Область_печати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budget</dc:creator>
  <cp:lastModifiedBy>budget2015</cp:lastModifiedBy>
  <cp:lastPrinted>2025-02-03T11:18:46Z</cp:lastPrinted>
  <dcterms:created xsi:type="dcterms:W3CDTF">2006-09-16T00:00:00Z</dcterms:created>
  <dcterms:modified xsi:type="dcterms:W3CDTF">2025-02-03T11:18:52Z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95C9FF45068F4486A732FE391C4D5047_12</vt:lpwstr>
  </property>
  <property fmtid="{D5CDD505-2E9C-101B-9397-08002B2CF9AE}" pid="3" name="KSOProductBuildVer">
    <vt:lpwstr>1049-12.2.0.18607</vt:lpwstr>
  </property>
</Properties>
</file>