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" windowWidth="15480" windowHeight="10170" firstSheet="1" activeTab="5"/>
  </bookViews>
  <sheets>
    <sheet name="Лист1" sheetId="1" state="hidden" r:id="rId1"/>
    <sheet name="Динамика расходов" sheetId="3" r:id="rId2"/>
    <sheet name="Динамика доходов" sheetId="4" r:id="rId3"/>
    <sheet name="Структура доходов" sheetId="5" r:id="rId4"/>
    <sheet name="безвозмезд" sheetId="6" r:id="rId5"/>
    <sheet name="Расходы по ведомст" sheetId="7" r:id="rId6"/>
  </sheets>
  <calcPr calcId="162913"/>
</workbook>
</file>

<file path=xl/calcChain.xml><?xml version="1.0" encoding="utf-8"?>
<calcChain xmlns="http://schemas.openxmlformats.org/spreadsheetml/2006/main">
  <c r="G12" i="4" l="1"/>
  <c r="G14" i="4"/>
  <c r="G16" i="4"/>
  <c r="I13" i="4" l="1"/>
  <c r="O44" i="3" l="1"/>
  <c r="N44" i="3"/>
  <c r="M44" i="3"/>
  <c r="L44" i="3"/>
  <c r="K44" i="3"/>
  <c r="J44" i="3"/>
  <c r="H43" i="3"/>
  <c r="G43" i="3"/>
  <c r="N43" i="3" s="1"/>
  <c r="F43" i="3"/>
  <c r="L43" i="3" s="1"/>
  <c r="E43" i="3"/>
  <c r="J43" i="3" s="1"/>
  <c r="O42" i="3"/>
  <c r="N42" i="3"/>
  <c r="M42" i="3"/>
  <c r="L42" i="3"/>
  <c r="J42" i="3"/>
  <c r="O41" i="3"/>
  <c r="N41" i="3"/>
  <c r="M41" i="3"/>
  <c r="L41" i="3"/>
  <c r="J41" i="3"/>
  <c r="M40" i="3"/>
  <c r="H40" i="3"/>
  <c r="N40" i="3" s="1"/>
  <c r="G40" i="3"/>
  <c r="O40" i="3" s="1"/>
  <c r="F40" i="3"/>
  <c r="E40" i="3"/>
  <c r="J40" i="3" s="1"/>
  <c r="D40" i="3"/>
  <c r="C40" i="3"/>
  <c r="O39" i="3"/>
  <c r="N39" i="3"/>
  <c r="M39" i="3"/>
  <c r="L39" i="3"/>
  <c r="J39" i="3"/>
  <c r="N38" i="3"/>
  <c r="M38" i="3"/>
  <c r="L38" i="3"/>
  <c r="K38" i="3"/>
  <c r="H37" i="3"/>
  <c r="G37" i="3"/>
  <c r="F37" i="3"/>
  <c r="L37" i="3" s="1"/>
  <c r="E37" i="3"/>
  <c r="O36" i="3"/>
  <c r="N36" i="3"/>
  <c r="M36" i="3"/>
  <c r="L36" i="3"/>
  <c r="J36" i="3"/>
  <c r="O35" i="3"/>
  <c r="N35" i="3"/>
  <c r="M35" i="3"/>
  <c r="L35" i="3"/>
  <c r="K35" i="3"/>
  <c r="L34" i="3"/>
  <c r="H34" i="3"/>
  <c r="O34" i="3" s="1"/>
  <c r="G34" i="3"/>
  <c r="N34" i="3" s="1"/>
  <c r="F34" i="3"/>
  <c r="E34" i="3"/>
  <c r="J34" i="3" s="1"/>
  <c r="O33" i="3"/>
  <c r="N33" i="3"/>
  <c r="M33" i="3"/>
  <c r="L33" i="3"/>
  <c r="J33" i="3"/>
  <c r="O32" i="3"/>
  <c r="N32" i="3"/>
  <c r="M32" i="3"/>
  <c r="L32" i="3"/>
  <c r="J32" i="3"/>
  <c r="O31" i="3"/>
  <c r="N31" i="3"/>
  <c r="M31" i="3"/>
  <c r="L31" i="3"/>
  <c r="K31" i="3"/>
  <c r="J31" i="3"/>
  <c r="L30" i="3"/>
  <c r="H30" i="3"/>
  <c r="O30" i="3" s="1"/>
  <c r="G30" i="3"/>
  <c r="N30" i="3" s="1"/>
  <c r="F30" i="3"/>
  <c r="E30" i="3"/>
  <c r="J30" i="3" s="1"/>
  <c r="N29" i="3"/>
  <c r="M29" i="3"/>
  <c r="L29" i="3"/>
  <c r="J29" i="3"/>
  <c r="M28" i="3"/>
  <c r="H28" i="3"/>
  <c r="N28" i="3" s="1"/>
  <c r="G28" i="3"/>
  <c r="F28" i="3"/>
  <c r="E28" i="3"/>
  <c r="J28" i="3" s="1"/>
  <c r="O27" i="3"/>
  <c r="N27" i="3"/>
  <c r="M27" i="3"/>
  <c r="L27" i="3"/>
  <c r="K27" i="3"/>
  <c r="J27" i="3"/>
  <c r="O26" i="3"/>
  <c r="N26" i="3"/>
  <c r="M26" i="3"/>
  <c r="L26" i="3"/>
  <c r="K26" i="3"/>
  <c r="J26" i="3"/>
  <c r="O25" i="3"/>
  <c r="N25" i="3"/>
  <c r="M25" i="3"/>
  <c r="L25" i="3"/>
  <c r="J25" i="3"/>
  <c r="H24" i="3"/>
  <c r="O24" i="3" s="1"/>
  <c r="G24" i="3"/>
  <c r="F24" i="3"/>
  <c r="E24" i="3"/>
  <c r="O23" i="3"/>
  <c r="N23" i="3"/>
  <c r="M23" i="3"/>
  <c r="L23" i="3"/>
  <c r="K23" i="3"/>
  <c r="J23" i="3"/>
  <c r="O22" i="3"/>
  <c r="N22" i="3"/>
  <c r="M22" i="3"/>
  <c r="L22" i="3"/>
  <c r="K22" i="3"/>
  <c r="J22" i="3"/>
  <c r="N21" i="3"/>
  <c r="L21" i="3"/>
  <c r="J21" i="3"/>
  <c r="L20" i="3"/>
  <c r="H20" i="3"/>
  <c r="O20" i="3" s="1"/>
  <c r="G20" i="3"/>
  <c r="N20" i="3" s="1"/>
  <c r="F20" i="3"/>
  <c r="E20" i="3"/>
  <c r="J20" i="3" s="1"/>
  <c r="O19" i="3"/>
  <c r="N19" i="3"/>
  <c r="M19" i="3"/>
  <c r="L19" i="3"/>
  <c r="J19" i="3"/>
  <c r="O18" i="3"/>
  <c r="N18" i="3"/>
  <c r="M18" i="3"/>
  <c r="L18" i="3"/>
  <c r="K18" i="3"/>
  <c r="J18" i="3"/>
  <c r="O17" i="3"/>
  <c r="N17" i="3"/>
  <c r="M17" i="3"/>
  <c r="L17" i="3"/>
  <c r="K17" i="3"/>
  <c r="J17" i="3"/>
  <c r="M16" i="3"/>
  <c r="H16" i="3"/>
  <c r="N16" i="3" s="1"/>
  <c r="G16" i="3"/>
  <c r="O16" i="3" s="1"/>
  <c r="F16" i="3"/>
  <c r="E16" i="3"/>
  <c r="J16" i="3" s="1"/>
  <c r="O15" i="3"/>
  <c r="N15" i="3"/>
  <c r="M15" i="3"/>
  <c r="L15" i="3"/>
  <c r="K15" i="3"/>
  <c r="J15" i="3"/>
  <c r="L14" i="3"/>
  <c r="H14" i="3"/>
  <c r="O14" i="3" s="1"/>
  <c r="G14" i="3"/>
  <c r="N14" i="3" s="1"/>
  <c r="F14" i="3"/>
  <c r="E14" i="3"/>
  <c r="J14" i="3" s="1"/>
  <c r="O13" i="3"/>
  <c r="N13" i="3"/>
  <c r="M13" i="3"/>
  <c r="L13" i="3"/>
  <c r="K13" i="3"/>
  <c r="J13" i="3"/>
  <c r="N12" i="3"/>
  <c r="M12" i="3"/>
  <c r="L12" i="3"/>
  <c r="J12" i="3"/>
  <c r="O11" i="3"/>
  <c r="N11" i="3"/>
  <c r="L11" i="3"/>
  <c r="K11" i="3"/>
  <c r="J11" i="3"/>
  <c r="O10" i="3"/>
  <c r="N10" i="3"/>
  <c r="L10" i="3"/>
  <c r="J10" i="3"/>
  <c r="O9" i="3"/>
  <c r="N9" i="3"/>
  <c r="M9" i="3"/>
  <c r="L9" i="3"/>
  <c r="K9" i="3"/>
  <c r="J9" i="3"/>
  <c r="O8" i="3"/>
  <c r="N8" i="3"/>
  <c r="M8" i="3"/>
  <c r="L8" i="3"/>
  <c r="K8" i="3"/>
  <c r="J8" i="3"/>
  <c r="M7" i="3"/>
  <c r="G7" i="3"/>
  <c r="G45" i="3" s="1"/>
  <c r="F7" i="3"/>
  <c r="F45" i="3" s="1"/>
  <c r="E7" i="3"/>
  <c r="K7" i="3" s="1"/>
  <c r="F28" i="7"/>
  <c r="G28" i="7"/>
  <c r="H28" i="7"/>
  <c r="H16" i="7"/>
  <c r="H14" i="7"/>
  <c r="J37" i="3" l="1"/>
  <c r="N37" i="3"/>
  <c r="H45" i="3"/>
  <c r="M45" i="3" s="1"/>
  <c r="M37" i="3"/>
  <c r="O45" i="3"/>
  <c r="O7" i="3"/>
  <c r="J7" i="3"/>
  <c r="L7" i="3"/>
  <c r="N7" i="3"/>
  <c r="K14" i="3"/>
  <c r="M14" i="3"/>
  <c r="L16" i="3"/>
  <c r="K20" i="3"/>
  <c r="M20" i="3"/>
  <c r="J24" i="3"/>
  <c r="L24" i="3"/>
  <c r="N24" i="3"/>
  <c r="L28" i="3"/>
  <c r="K30" i="3"/>
  <c r="M30" i="3"/>
  <c r="K34" i="3"/>
  <c r="M34" i="3"/>
  <c r="K37" i="3"/>
  <c r="L40" i="3"/>
  <c r="E45" i="3"/>
  <c r="K24" i="3"/>
  <c r="M24" i="3"/>
  <c r="K43" i="3"/>
  <c r="M43" i="3"/>
  <c r="O43" i="3"/>
  <c r="O18" i="7"/>
  <c r="N18" i="7"/>
  <c r="K18" i="7"/>
  <c r="E7" i="7"/>
  <c r="E14" i="7"/>
  <c r="F43" i="7"/>
  <c r="F37" i="7"/>
  <c r="D19" i="5"/>
  <c r="D10" i="5"/>
  <c r="B10" i="5"/>
  <c r="J10" i="6"/>
  <c r="H10" i="6"/>
  <c r="G10" i="6"/>
  <c r="F10" i="6"/>
  <c r="J23" i="7"/>
  <c r="J25" i="7"/>
  <c r="L25" i="7"/>
  <c r="M25" i="7"/>
  <c r="N25" i="7"/>
  <c r="O25" i="7"/>
  <c r="D40" i="7"/>
  <c r="C40" i="7"/>
  <c r="O44" i="7"/>
  <c r="N44" i="7"/>
  <c r="M44" i="7"/>
  <c r="L44" i="7"/>
  <c r="K44" i="7"/>
  <c r="J44" i="7"/>
  <c r="H43" i="7"/>
  <c r="G43" i="7"/>
  <c r="E43" i="7"/>
  <c r="O42" i="7"/>
  <c r="N42" i="7"/>
  <c r="M42" i="7"/>
  <c r="L42" i="7"/>
  <c r="J42" i="7"/>
  <c r="O41" i="7"/>
  <c r="N41" i="7"/>
  <c r="M41" i="7"/>
  <c r="L41" i="7"/>
  <c r="J41" i="7"/>
  <c r="H40" i="7"/>
  <c r="G40" i="7"/>
  <c r="F40" i="7"/>
  <c r="E40" i="7"/>
  <c r="O39" i="7"/>
  <c r="N39" i="7"/>
  <c r="M39" i="7"/>
  <c r="L39" i="7"/>
  <c r="J39" i="7"/>
  <c r="N38" i="7"/>
  <c r="M38" i="7"/>
  <c r="L38" i="7"/>
  <c r="K38" i="7"/>
  <c r="H37" i="7"/>
  <c r="G37" i="7"/>
  <c r="E37" i="7"/>
  <c r="O36" i="7"/>
  <c r="N36" i="7"/>
  <c r="M36" i="7"/>
  <c r="L36" i="7"/>
  <c r="J36" i="7"/>
  <c r="O35" i="7"/>
  <c r="N35" i="7"/>
  <c r="M35" i="7"/>
  <c r="L35" i="7"/>
  <c r="K35" i="7"/>
  <c r="H34" i="7"/>
  <c r="G34" i="7"/>
  <c r="F34" i="7"/>
  <c r="E34" i="7"/>
  <c r="O33" i="7"/>
  <c r="N33" i="7"/>
  <c r="M33" i="7"/>
  <c r="L33" i="7"/>
  <c r="J33" i="7"/>
  <c r="O32" i="7"/>
  <c r="N32" i="7"/>
  <c r="M32" i="7"/>
  <c r="L32" i="7"/>
  <c r="J32" i="7"/>
  <c r="O31" i="7"/>
  <c r="N31" i="7"/>
  <c r="M31" i="7"/>
  <c r="L31" i="7"/>
  <c r="K31" i="7"/>
  <c r="J31" i="7"/>
  <c r="H30" i="7"/>
  <c r="G30" i="7"/>
  <c r="F30" i="7"/>
  <c r="E30" i="7"/>
  <c r="N29" i="7"/>
  <c r="M29" i="7"/>
  <c r="L29" i="7"/>
  <c r="J29" i="7"/>
  <c r="E28" i="7"/>
  <c r="O27" i="7"/>
  <c r="N27" i="7"/>
  <c r="M27" i="7"/>
  <c r="L27" i="7"/>
  <c r="K27" i="7"/>
  <c r="J27" i="7"/>
  <c r="O26" i="7"/>
  <c r="N26" i="7"/>
  <c r="M26" i="7"/>
  <c r="L26" i="7"/>
  <c r="K26" i="7"/>
  <c r="J26" i="7"/>
  <c r="H24" i="7"/>
  <c r="G24" i="7"/>
  <c r="F24" i="7"/>
  <c r="L24" i="7" s="1"/>
  <c r="E24" i="7"/>
  <c r="O23" i="7"/>
  <c r="N23" i="7"/>
  <c r="M23" i="7"/>
  <c r="L23" i="7"/>
  <c r="K23" i="7"/>
  <c r="O22" i="7"/>
  <c r="N22" i="7"/>
  <c r="M22" i="7"/>
  <c r="L22" i="7"/>
  <c r="K22" i="7"/>
  <c r="J22" i="7"/>
  <c r="N21" i="7"/>
  <c r="L21" i="7"/>
  <c r="J21" i="7"/>
  <c r="H20" i="7"/>
  <c r="G20" i="7"/>
  <c r="F20" i="7"/>
  <c r="E20" i="7"/>
  <c r="O19" i="7"/>
  <c r="N19" i="7"/>
  <c r="M19" i="7"/>
  <c r="L19" i="7"/>
  <c r="J19" i="7"/>
  <c r="M18" i="7"/>
  <c r="L18" i="7"/>
  <c r="J18" i="7"/>
  <c r="O17" i="7"/>
  <c r="N17" i="7"/>
  <c r="M17" i="7"/>
  <c r="L17" i="7"/>
  <c r="K17" i="7"/>
  <c r="J17" i="7"/>
  <c r="G16" i="7"/>
  <c r="F16" i="7"/>
  <c r="E16" i="7"/>
  <c r="O15" i="7"/>
  <c r="N15" i="7"/>
  <c r="M15" i="7"/>
  <c r="L15" i="7"/>
  <c r="K15" i="7"/>
  <c r="J15" i="7"/>
  <c r="G14" i="7"/>
  <c r="F14" i="7"/>
  <c r="O13" i="7"/>
  <c r="N13" i="7"/>
  <c r="M13" i="7"/>
  <c r="L13" i="7"/>
  <c r="K13" i="7"/>
  <c r="J13" i="7"/>
  <c r="N12" i="7"/>
  <c r="M12" i="7"/>
  <c r="L12" i="7"/>
  <c r="J12" i="7"/>
  <c r="O11" i="7"/>
  <c r="N11" i="7"/>
  <c r="L11" i="7"/>
  <c r="K11" i="7"/>
  <c r="J11" i="7"/>
  <c r="O10" i="7"/>
  <c r="N10" i="7"/>
  <c r="L10" i="7"/>
  <c r="J10" i="7"/>
  <c r="O9" i="7"/>
  <c r="N9" i="7"/>
  <c r="M9" i="7"/>
  <c r="L9" i="7"/>
  <c r="K9" i="7"/>
  <c r="J9" i="7"/>
  <c r="O8" i="7"/>
  <c r="N8" i="7"/>
  <c r="M8" i="7"/>
  <c r="L8" i="7"/>
  <c r="K8" i="7"/>
  <c r="J8" i="7"/>
  <c r="G7" i="7"/>
  <c r="F7" i="7"/>
  <c r="K7" i="6"/>
  <c r="K8" i="6"/>
  <c r="J7" i="6"/>
  <c r="J8" i="6"/>
  <c r="J9" i="6"/>
  <c r="J11" i="6"/>
  <c r="J6" i="6"/>
  <c r="I8" i="6"/>
  <c r="H7" i="6"/>
  <c r="H8" i="6"/>
  <c r="H9" i="6"/>
  <c r="H11" i="6"/>
  <c r="H6" i="6"/>
  <c r="G7" i="6"/>
  <c r="G8" i="6"/>
  <c r="G11" i="6"/>
  <c r="G6" i="6"/>
  <c r="F7" i="6"/>
  <c r="F8" i="6"/>
  <c r="F9" i="6"/>
  <c r="F11" i="6"/>
  <c r="F6" i="6"/>
  <c r="E12" i="6"/>
  <c r="D12" i="6"/>
  <c r="C12" i="6"/>
  <c r="B12" i="6"/>
  <c r="N45" i="3" l="1"/>
  <c r="K45" i="3"/>
  <c r="L45" i="3"/>
  <c r="J45" i="3"/>
  <c r="E45" i="7"/>
  <c r="G45" i="7"/>
  <c r="F45" i="7"/>
  <c r="D9" i="5"/>
  <c r="O14" i="7"/>
  <c r="N37" i="7"/>
  <c r="J12" i="6"/>
  <c r="O34" i="7"/>
  <c r="O30" i="7"/>
  <c r="N24" i="7"/>
  <c r="N16" i="7"/>
  <c r="N7" i="7"/>
  <c r="F12" i="6"/>
  <c r="G12" i="6"/>
  <c r="I12" i="6"/>
  <c r="K12" i="6"/>
  <c r="H12" i="6"/>
  <c r="N40" i="7"/>
  <c r="N43" i="7"/>
  <c r="O20" i="7"/>
  <c r="J24" i="7"/>
  <c r="N28" i="7"/>
  <c r="K7" i="7"/>
  <c r="M7" i="7"/>
  <c r="O7" i="7"/>
  <c r="J14" i="7"/>
  <c r="L14" i="7"/>
  <c r="N14" i="7"/>
  <c r="J16" i="7"/>
  <c r="M16" i="7"/>
  <c r="O16" i="7"/>
  <c r="J20" i="7"/>
  <c r="L20" i="7"/>
  <c r="N20" i="7"/>
  <c r="K24" i="7"/>
  <c r="M24" i="7"/>
  <c r="O24" i="7"/>
  <c r="J28" i="7"/>
  <c r="M28" i="7"/>
  <c r="J30" i="7"/>
  <c r="L30" i="7"/>
  <c r="N30" i="7"/>
  <c r="J34" i="7"/>
  <c r="L34" i="7"/>
  <c r="N34" i="7"/>
  <c r="K37" i="7"/>
  <c r="M37" i="7"/>
  <c r="J40" i="7"/>
  <c r="M40" i="7"/>
  <c r="O40" i="7"/>
  <c r="K43" i="7"/>
  <c r="M43" i="7"/>
  <c r="O43" i="7"/>
  <c r="H45" i="7"/>
  <c r="J7" i="7"/>
  <c r="L7" i="7"/>
  <c r="K14" i="7"/>
  <c r="M14" i="7"/>
  <c r="L16" i="7"/>
  <c r="K20" i="7"/>
  <c r="M20" i="7"/>
  <c r="L28" i="7"/>
  <c r="K30" i="7"/>
  <c r="M30" i="7"/>
  <c r="K34" i="7"/>
  <c r="M34" i="7"/>
  <c r="J37" i="7"/>
  <c r="L37" i="7"/>
  <c r="L40" i="7"/>
  <c r="J43" i="7"/>
  <c r="L43" i="7"/>
  <c r="D28" i="5"/>
  <c r="E20" i="5" s="1"/>
  <c r="B19" i="5"/>
  <c r="B9" i="5" s="1"/>
  <c r="B28" i="5" s="1"/>
  <c r="C27" i="5" s="1"/>
  <c r="F23" i="4"/>
  <c r="H23" i="4"/>
  <c r="B10" i="4"/>
  <c r="C10" i="4"/>
  <c r="D10" i="4"/>
  <c r="I12" i="4"/>
  <c r="E9" i="5" l="1"/>
  <c r="E12" i="5"/>
  <c r="E14" i="5"/>
  <c r="E19" i="5"/>
  <c r="E22" i="5"/>
  <c r="E26" i="5"/>
  <c r="E11" i="5"/>
  <c r="E13" i="5"/>
  <c r="E16" i="5"/>
  <c r="E21" i="5"/>
  <c r="E24" i="5"/>
  <c r="E27" i="5"/>
  <c r="C10" i="5"/>
  <c r="C14" i="5"/>
  <c r="C20" i="5"/>
  <c r="C22" i="5"/>
  <c r="C26" i="5"/>
  <c r="C11" i="5"/>
  <c r="C16" i="5"/>
  <c r="C21" i="5"/>
  <c r="C24" i="5"/>
  <c r="N45" i="7"/>
  <c r="L45" i="7"/>
  <c r="J45" i="7"/>
  <c r="O45" i="7"/>
  <c r="M45" i="7"/>
  <c r="K45" i="7"/>
  <c r="I27" i="4"/>
  <c r="H27" i="4"/>
  <c r="G27" i="4"/>
  <c r="F27" i="4"/>
  <c r="I26" i="4"/>
  <c r="H26" i="4"/>
  <c r="G26" i="4"/>
  <c r="F26" i="4"/>
  <c r="H25" i="4"/>
  <c r="F25" i="4"/>
  <c r="I24" i="4"/>
  <c r="H24" i="4"/>
  <c r="G24" i="4"/>
  <c r="F24" i="4"/>
  <c r="I22" i="4"/>
  <c r="H22" i="4"/>
  <c r="G22" i="4"/>
  <c r="F22" i="4"/>
  <c r="I21" i="4"/>
  <c r="H21" i="4"/>
  <c r="G21" i="4"/>
  <c r="F21" i="4"/>
  <c r="I20" i="4"/>
  <c r="H20" i="4"/>
  <c r="G20" i="4"/>
  <c r="F20" i="4"/>
  <c r="F19" i="4" s="1"/>
  <c r="E19" i="4"/>
  <c r="D19" i="4"/>
  <c r="C19" i="4"/>
  <c r="B19" i="4"/>
  <c r="H18" i="4"/>
  <c r="F18" i="4"/>
  <c r="H17" i="4"/>
  <c r="F17" i="4"/>
  <c r="I16" i="4"/>
  <c r="H16" i="4"/>
  <c r="F16" i="4"/>
  <c r="H15" i="4"/>
  <c r="F15" i="4"/>
  <c r="I14" i="4"/>
  <c r="H14" i="4"/>
  <c r="F14" i="4"/>
  <c r="H13" i="4"/>
  <c r="F13" i="4"/>
  <c r="H12" i="4"/>
  <c r="F12" i="4"/>
  <c r="I11" i="4"/>
  <c r="H11" i="4"/>
  <c r="G11" i="4"/>
  <c r="F11" i="4"/>
  <c r="F10" i="4" s="1"/>
  <c r="F9" i="4" s="1"/>
  <c r="E10" i="4"/>
  <c r="B9" i="4"/>
  <c r="B28" i="4" s="1"/>
  <c r="E10" i="5" l="1"/>
  <c r="E28" i="5"/>
  <c r="C19" i="5"/>
  <c r="C9" i="5" s="1"/>
  <c r="C28" i="5" s="1"/>
  <c r="E9" i="4"/>
  <c r="E28" i="4" s="1"/>
  <c r="G28" i="4" s="1"/>
  <c r="I19" i="4"/>
  <c r="I10" i="4"/>
  <c r="C9" i="4"/>
  <c r="C28" i="4" s="1"/>
  <c r="F28" i="4"/>
  <c r="D9" i="4"/>
  <c r="G10" i="4"/>
  <c r="H19" i="4"/>
  <c r="H10" i="4"/>
  <c r="G19" i="4"/>
  <c r="G9" i="4" l="1"/>
  <c r="H9" i="4"/>
  <c r="I9" i="4"/>
  <c r="D28" i="4"/>
  <c r="H28" i="4" l="1"/>
  <c r="I28" i="4"/>
</calcChain>
</file>

<file path=xl/sharedStrings.xml><?xml version="1.0" encoding="utf-8"?>
<sst xmlns="http://schemas.openxmlformats.org/spreadsheetml/2006/main" count="364" uniqueCount="141">
  <si>
    <t>Структура доходов бюджета Прикубанского сельского поселения</t>
  </si>
  <si>
    <t>(в %)</t>
  </si>
  <si>
    <t>Наименование дохода</t>
  </si>
  <si>
    <t>2012 год</t>
  </si>
  <si>
    <t>2013 год</t>
  </si>
  <si>
    <t>Налоговые и неналоговые доходы</t>
  </si>
  <si>
    <t>Налоговые доходы</t>
  </si>
  <si>
    <t>Налог на доходы физических лиц</t>
  </si>
  <si>
    <t>ЕСХН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</si>
  <si>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</si>
  <si>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</si>
  <si>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</si>
  <si>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</si>
  <si>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Земельный налог (по обязательствам, возникшим до 1 января 2006 года)</t>
  </si>
  <si>
    <t>Неналоговые доходы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</si>
  <si>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</si>
  <si>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</si>
  <si>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получателями средств бюджетов поселений и компенсации затрат государства бюджетов поселений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</si>
  <si>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</si>
  <si>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</si>
  <si>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</si>
  <si>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неналоговые доходы</t>
  </si>
  <si>
    <t>Безвозмездные поступления</t>
  </si>
  <si>
    <t>Итого</t>
  </si>
  <si>
    <t>Начальник финансового отдела</t>
  </si>
  <si>
    <t>А.В. Богомолов</t>
  </si>
  <si>
    <t xml:space="preserve"> </t>
  </si>
  <si>
    <t>Наименование статей</t>
  </si>
  <si>
    <t>Сумма, т.р.</t>
  </si>
  <si>
    <t>%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</si>
  <si>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</si>
  <si>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</si>
  <si>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</si>
  <si>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</si>
  <si>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Иные межбюджетные трансферты</t>
  </si>
  <si>
    <t>Резервный фонд</t>
  </si>
  <si>
    <t>Другие общегосударственные вопросы</t>
  </si>
  <si>
    <t>Национальная оборона</t>
  </si>
  <si>
    <t>Осуществление первичного воинского учета</t>
  </si>
  <si>
    <t xml:space="preserve">Национальная безопасность и правоохранительная деятельность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</si>
  <si>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</si>
  <si>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</si>
  <si>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</si>
  <si>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</si>
  <si>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</si>
  <si>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</si>
  <si>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</si>
  <si>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</si>
  <si>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</si>
  <si>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</si>
  <si>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</si>
  <si>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</si>
  <si>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</si>
  <si>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 и средства массовой информации</t>
  </si>
  <si>
    <t xml:space="preserve">Культура   </t>
  </si>
  <si>
    <t>Кинематография</t>
  </si>
  <si>
    <t>Другие вопросы в области культуры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</si>
  <si>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</si>
  <si>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</si>
  <si>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</si>
  <si>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</si>
  <si>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</si>
  <si>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</si>
  <si>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</si>
  <si>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</si>
  <si>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</si>
  <si>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</si>
  <si>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</si>
  <si>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 РАСХОДОВ</t>
  </si>
  <si>
    <t>Сумма, тыс. руб.</t>
  </si>
  <si>
    <t>тыс. руб.</t>
  </si>
  <si>
    <t>Тыс. руб.</t>
  </si>
  <si>
    <t xml:space="preserve">Государственная пошлина </t>
  </si>
  <si>
    <t>Прочие доходы от оказания платных услуг получателями средств бюджетов поселений и компенсации затрат бюджетов поселений</t>
  </si>
  <si>
    <t xml:space="preserve">Доходы от продажи земельных участков, государственная собственность на которые не разграничена </t>
  </si>
  <si>
    <t>Славянского района за период 2012-2014 годов</t>
  </si>
  <si>
    <t>Доходы от уплаты акцизов на автомобильный и прямогонный бензин, дизельное топливо, моторные масла и т.д.</t>
  </si>
  <si>
    <t>Доходы от акцизов на топливо</t>
  </si>
  <si>
    <t>2014 год</t>
  </si>
  <si>
    <t>план</t>
  </si>
  <si>
    <t>Уточненный план</t>
  </si>
  <si>
    <t>(тыс.руб.)</t>
  </si>
  <si>
    <t>Наименование показателя</t>
  </si>
  <si>
    <t>Утвержд. план, т.р.</t>
  </si>
  <si>
    <t>Уточн. план, т. р.</t>
  </si>
  <si>
    <t>Сумма, т. р.</t>
  </si>
  <si>
    <t xml:space="preserve">Дотации </t>
  </si>
  <si>
    <t>Субсидии</t>
  </si>
  <si>
    <t>Субвенции</t>
  </si>
  <si>
    <t>Межбюджетные трансферты</t>
  </si>
  <si>
    <t>Прочие безвозмездные поступления</t>
  </si>
  <si>
    <t>итого</t>
  </si>
  <si>
    <t>Рз</t>
  </si>
  <si>
    <t>ПР</t>
  </si>
  <si>
    <t>01</t>
  </si>
  <si>
    <t>00</t>
  </si>
  <si>
    <t>02</t>
  </si>
  <si>
    <t>04</t>
  </si>
  <si>
    <t>06</t>
  </si>
  <si>
    <t>07</t>
  </si>
  <si>
    <t>11</t>
  </si>
  <si>
    <t>13</t>
  </si>
  <si>
    <t>03</t>
  </si>
  <si>
    <t>09</t>
  </si>
  <si>
    <t>10</t>
  </si>
  <si>
    <t>12</t>
  </si>
  <si>
    <t>05</t>
  </si>
  <si>
    <t>0</t>
  </si>
  <si>
    <t>08</t>
  </si>
  <si>
    <t>Возврат остатков субсидий</t>
  </si>
  <si>
    <t>Ю.Г. Глущенко</t>
  </si>
  <si>
    <t>Динамика доходов бюджета Забойского сельского поселения</t>
  </si>
  <si>
    <t>Ю.Г.Глущенко</t>
  </si>
  <si>
    <t xml:space="preserve">Структура доходов бюджета Забойского сельского </t>
  </si>
  <si>
    <t>Динамика безвозмездных поступлений в бюджет Забойского сельского</t>
  </si>
  <si>
    <t>Объем доходов полученных в 2016 году</t>
  </si>
  <si>
    <t>Структура доходов в 2016 году % к итогу</t>
  </si>
  <si>
    <t>Расходы бюджета по ведомственной структуре расходов  Забойского сельского поселения Славянского района  за 2016-2017 годы</t>
  </si>
  <si>
    <t>Фактическое исполнение за 2016 год</t>
  </si>
  <si>
    <t>План 2017 год тыс.руб.</t>
  </si>
  <si>
    <t>Уточненный план на 2017 год тыс.руб.</t>
  </si>
  <si>
    <t>Факт ис.2017 года</t>
  </si>
  <si>
    <t>Отклонения факт 2017 к 2016 году</t>
  </si>
  <si>
    <t>Отклонения факта 2017 к  плану 2017 г</t>
  </si>
  <si>
    <t>Отклонение факта 2017г  к  уточ.плану 2017 г</t>
  </si>
  <si>
    <t>Динамика расходов бюджета  Забойского сельского поселения Славянского района  за 2016-2017 годы</t>
  </si>
  <si>
    <t>Славянского района за период 2016-2017 годов</t>
  </si>
  <si>
    <t>Факт за 2016 год, тыс. руб.</t>
  </si>
  <si>
    <t>2017 год</t>
  </si>
  <si>
    <t>Фактическое исполнение 2017 год, тыс.руб</t>
  </si>
  <si>
    <t>Отклонения факт 2017к факту 2016 года</t>
  </si>
  <si>
    <t>отклонение факта 2017 к уточненному плану 2017 года</t>
  </si>
  <si>
    <t>Объем доходов полученных в 2017 году</t>
  </si>
  <si>
    <t>Структура доходов в 2017 году % к итогу</t>
  </si>
  <si>
    <t xml:space="preserve"> поселения Славянского района за период 2016-2017 годов</t>
  </si>
  <si>
    <t>План 2017 год</t>
  </si>
  <si>
    <t>Факт исполение за 2017 год тыс.руб</t>
  </si>
  <si>
    <t>Отклонения факт.исп.2017 г. к 2016 г.</t>
  </si>
  <si>
    <t>Отклонения факт.2017г. к утв.плану на 2017 г.</t>
  </si>
  <si>
    <t>Отклонения факт 2017г. к уточн.плану и прогнозу на 2017 г.</t>
  </si>
  <si>
    <t>поселения Славянского района за период 2016-2017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</si>
</sst>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</font>
    <font>
      <sz val="10"/>
      <name val="Times New Roman Cyr"/>
      <charset val="204"/>
    </font>
    <font>
      <b/>
      <sz val="10"/>
      <name val="Times New Roman"/>
      <family val="1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6"/>
      <name val="Times New Roman"/>
      <family val="1"/>
    </font>
    <font>
      <sz val="16"/>
      <name val="Times New Roman"/>
      <family val="1"/>
      <charset val="204"/>
    </font>
    <font>
      <sz val="16"/>
      <name val="Times New Roman Cyr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76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Fill="1" applyBorder="1"/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0" fillId="0" borderId="0" xfId="0" applyFill="1"/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/>
    <xf numFmtId="0" fontId="14" fillId="0" borderId="0" xfId="0" applyFont="1" applyFill="1" applyAlignment="1">
      <alignment horizontal="right"/>
    </xf>
    <xf numFmtId="0" fontId="15" fillId="0" borderId="0" xfId="0" applyFont="1"/>
    <xf numFmtId="0" fontId="16" fillId="0" borderId="1" xfId="0" applyFont="1" applyBorder="1" applyAlignment="1">
      <alignment horizontal="left" wrapText="1"/>
    </xf>
    <xf numFmtId="164" fontId="16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wrapText="1"/>
    </xf>
    <xf numFmtId="164" fontId="8" fillId="0" borderId="12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164" fontId="8" fillId="0" borderId="14" xfId="0" applyNumberFormat="1" applyFont="1" applyFill="1" applyBorder="1" applyAlignment="1">
      <alignment horizontal="right" vertical="center"/>
    </xf>
    <xf numFmtId="164" fontId="16" fillId="0" borderId="12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49" fontId="1" fillId="0" borderId="0" xfId="0" applyNumberFormat="1" applyFont="1" applyFill="1" applyBorder="1"/>
    <xf numFmtId="164" fontId="0" fillId="0" borderId="1" xfId="0" applyNumberFormat="1" applyFill="1" applyBorder="1"/>
    <xf numFmtId="165" fontId="0" fillId="0" borderId="1" xfId="0" applyNumberFormat="1" applyFill="1" applyBorder="1"/>
    <xf numFmtId="0" fontId="0" fillId="0" borderId="1" xfId="0" applyFill="1" applyBorder="1"/>
    <xf numFmtId="165" fontId="17" fillId="0" borderId="1" xfId="0" applyNumberFormat="1" applyFont="1" applyFill="1" applyBorder="1"/>
    <xf numFmtId="0" fontId="17" fillId="0" borderId="1" xfId="0" applyFont="1" applyFill="1" applyBorder="1"/>
    <xf numFmtId="164" fontId="17" fillId="0" borderId="1" xfId="0" applyNumberFormat="1" applyFont="1" applyFill="1" applyBorder="1"/>
    <xf numFmtId="165" fontId="17" fillId="0" borderId="1" xfId="0" applyNumberFormat="1" applyFont="1" applyFill="1" applyBorder="1" applyAlignment="1"/>
    <xf numFmtId="0" fontId="17" fillId="0" borderId="1" xfId="0" applyFont="1" applyFill="1" applyBorder="1" applyAlignment="1"/>
    <xf numFmtId="164" fontId="17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0" fontId="0" fillId="0" borderId="1" xfId="0" applyFill="1" applyBorder="1" applyAlignment="1"/>
    <xf numFmtId="164" fontId="0" fillId="0" borderId="1" xfId="0" applyNumberFormat="1" applyFill="1" applyBorder="1" applyAlignment="1"/>
    <xf numFmtId="0" fontId="0" fillId="0" borderId="1" xfId="0" applyFont="1" applyFill="1" applyBorder="1" applyAlignment="1"/>
    <xf numFmtId="164" fontId="0" fillId="0" borderId="1" xfId="0" applyNumberFormat="1" applyFont="1" applyFill="1" applyBorder="1" applyAlignment="1"/>
    <xf numFmtId="49" fontId="1" fillId="0" borderId="0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0" fontId="3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9" fontId="8" fillId="0" borderId="1" xfId="1" applyNumberFormat="1" applyFont="1" applyFill="1" applyBorder="1" applyAlignment="1" applyProtection="1">
      <alignment horizontal="center"/>
      <protection hidden="1"/>
    </xf>
    <xf numFmtId="49" fontId="8" fillId="0" borderId="1" xfId="1" applyNumberFormat="1" applyFont="1" applyFill="1" applyBorder="1" applyAlignment="1" applyProtection="1">
      <alignment horizontal="right"/>
      <protection hidden="1"/>
    </xf>
    <xf numFmtId="49" fontId="8" fillId="0" borderId="1" xfId="1" applyNumberFormat="1" applyFont="1" applyFill="1" applyBorder="1" applyAlignment="1" applyProtection="1">
      <alignment horizontal="center" vertical="center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49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/>
    <xf numFmtId="0" fontId="20" fillId="0" borderId="0" xfId="0" applyFont="1"/>
    <xf numFmtId="0" fontId="21" fillId="0" borderId="0" xfId="0" applyFont="1" applyFill="1"/>
    <xf numFmtId="164" fontId="25" fillId="0" borderId="1" xfId="0" applyNumberFormat="1" applyFont="1" applyBorder="1" applyAlignment="1">
      <alignment horizontal="right" vertical="center"/>
    </xf>
    <xf numFmtId="164" fontId="16" fillId="0" borderId="1" xfId="0" applyNumberFormat="1" applyFont="1" applyFill="1" applyBorder="1" applyAlignment="1">
      <alignment vertical="center"/>
    </xf>
    <xf numFmtId="164" fontId="26" fillId="0" borderId="1" xfId="0" applyNumberFormat="1" applyFont="1" applyBorder="1" applyAlignment="1"/>
    <xf numFmtId="165" fontId="26" fillId="0" borderId="1" xfId="0" applyNumberFormat="1" applyFont="1" applyBorder="1" applyAlignment="1"/>
    <xf numFmtId="165" fontId="25" fillId="0" borderId="1" xfId="0" applyNumberFormat="1" applyFont="1" applyBorder="1" applyAlignment="1">
      <alignment vertical="center"/>
    </xf>
    <xf numFmtId="164" fontId="26" fillId="0" borderId="1" xfId="0" applyNumberFormat="1" applyFont="1" applyBorder="1" applyAlignment="1">
      <alignment vertical="center"/>
    </xf>
    <xf numFmtId="164" fontId="26" fillId="0" borderId="1" xfId="0" applyNumberFormat="1" applyFont="1" applyBorder="1" applyAlignment="1">
      <alignment horizontal="right" vertical="center"/>
    </xf>
    <xf numFmtId="165" fontId="26" fillId="0" borderId="1" xfId="0" applyNumberFormat="1" applyFont="1" applyBorder="1" applyAlignment="1">
      <alignment vertical="center"/>
    </xf>
    <xf numFmtId="1" fontId="0" fillId="0" borderId="1" xfId="0" applyNumberFormat="1" applyBorder="1"/>
    <xf numFmtId="1" fontId="17" fillId="0" borderId="1" xfId="0" applyNumberFormat="1" applyFont="1" applyBorder="1"/>
    <xf numFmtId="0" fontId="0" fillId="2" borderId="0" xfId="0" applyFill="1"/>
    <xf numFmtId="164" fontId="10" fillId="2" borderId="1" xfId="0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164" fontId="8" fillId="2" borderId="1" xfId="0" applyNumberFormat="1" applyFont="1" applyFill="1" applyBorder="1" applyAlignment="1">
      <alignment horizontal="center" wrapText="1"/>
    </xf>
    <xf numFmtId="164" fontId="8" fillId="2" borderId="1" xfId="1" applyNumberFormat="1" applyFont="1" applyFill="1" applyBorder="1" applyAlignment="1" applyProtection="1">
      <alignment horizontal="right"/>
      <protection hidden="1"/>
    </xf>
    <xf numFmtId="164" fontId="8" fillId="2" borderId="1" xfId="1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164" fontId="10" fillId="2" borderId="1" xfId="1" applyNumberFormat="1" applyFont="1" applyFill="1" applyBorder="1" applyAlignment="1" applyProtection="1">
      <alignment horizontal="center" vertical="center"/>
      <protection hidden="1"/>
    </xf>
    <xf numFmtId="16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0" xfId="0" applyNumberFormat="1" applyFont="1" applyFill="1" applyBorder="1"/>
    <xf numFmtId="0" fontId="1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/>
    </xf>
    <xf numFmtId="164" fontId="8" fillId="2" borderId="12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164" fontId="8" fillId="2" borderId="14" xfId="0" applyNumberFormat="1" applyFont="1" applyFill="1" applyBorder="1" applyAlignment="1">
      <alignment horizontal="right" vertical="center"/>
    </xf>
    <xf numFmtId="164" fontId="16" fillId="2" borderId="1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3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49" fontId="13" fillId="2" borderId="0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165" fontId="0" fillId="0" borderId="1" xfId="0" applyNumberFormat="1" applyFont="1" applyFill="1" applyBorder="1" applyAlignment="1"/>
    <xf numFmtId="0" fontId="18" fillId="2" borderId="0" xfId="0" applyFont="1" applyFill="1" applyAlignment="1">
      <alignment horizontal="center"/>
    </xf>
    <xf numFmtId="0" fontId="19" fillId="2" borderId="0" xfId="0" applyFont="1" applyFill="1" applyAlignment="1">
      <alignment horizontal="right"/>
    </xf>
    <xf numFmtId="0" fontId="18" fillId="2" borderId="0" xfId="0" applyFont="1" applyFill="1"/>
    <xf numFmtId="0" fontId="0" fillId="2" borderId="0" xfId="0" applyFill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center" vertical="top" wrapText="1"/>
      <protection hidden="1"/>
    </xf>
    <xf numFmtId="49" fontId="8" fillId="0" borderId="1" xfId="0" applyNumberFormat="1" applyFont="1" applyFill="1" applyBorder="1" applyAlignment="1">
      <alignment horizontal="center" wrapText="1"/>
    </xf>
    <xf numFmtId="0" fontId="10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0" applyFont="1" applyAlignment="1">
      <alignment horizont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colors>
    <mruColors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L17" sqref="L17"/>
    </sheetView>
  </sheetViews>
  <sheetFormatPr defaultRowHeight="15" x14ac:dyDescent="0.25"/>
  <cols>
    <col min="1" max="1" width="57.85546875" customWidth="1"/>
    <col min="2" max="2" width="10.42578125" customWidth="1"/>
    <col min="3" max="3" width="11.28515625" customWidth="1"/>
    <col min="4" max="4" width="10.7109375" customWidth="1"/>
  </cols>
  <sheetData>
    <row r="1" spans="1:5" ht="18.75" x14ac:dyDescent="0.3">
      <c r="A1" s="119" t="s">
        <v>0</v>
      </c>
      <c r="B1" s="119"/>
      <c r="C1" s="119"/>
      <c r="D1" s="119"/>
    </row>
    <row r="2" spans="1:5" ht="18.75" x14ac:dyDescent="0.3">
      <c r="A2" s="119" t="s">
        <v>75</v>
      </c>
      <c r="B2" s="119"/>
      <c r="C2" s="119"/>
      <c r="D2" s="119"/>
    </row>
    <row r="3" spans="1:5" ht="15.75" x14ac:dyDescent="0.25">
      <c r="A3" s="1"/>
      <c r="B3" s="1"/>
      <c r="C3" s="1"/>
      <c r="D3" s="8" t="s">
        <v>1</v>
      </c>
    </row>
    <row r="4" spans="1:5" ht="15.75" x14ac:dyDescent="0.25">
      <c r="A4" s="4" t="s">
        <v>2</v>
      </c>
      <c r="B4" s="9" t="s">
        <v>3</v>
      </c>
      <c r="C4" s="9" t="s">
        <v>4</v>
      </c>
      <c r="D4" s="9" t="s">
        <v>78</v>
      </c>
    </row>
    <row r="5" spans="1:5" ht="21.75" customHeight="1" x14ac:dyDescent="0.25">
      <c r="A5" s="6" t="s">
        <v>5</v>
      </c>
      <c r="B5" s="10"/>
      <c r="C5" s="10"/>
      <c r="D5" s="10"/>
    </row>
    <row r="6" spans="1:5" ht="24.75" customHeight="1" x14ac:dyDescent="0.25">
      <c r="A6" s="6" t="s">
        <v>6</v>
      </c>
      <c r="B6" s="10"/>
      <c r="C6" s="10"/>
      <c r="D6" s="10"/>
      <c r="E6" s="28" t="s">
        <v>26</v>
      </c>
    </row>
    <row r="7" spans="1:5" ht="24" customHeight="1" x14ac:dyDescent="0.25">
      <c r="A7" s="7" t="s">
        <v>7</v>
      </c>
      <c r="B7" s="11"/>
      <c r="C7" s="11"/>
      <c r="D7" s="11"/>
    </row>
    <row r="8" spans="1:5" s="1" customFormat="1" ht="24" customHeight="1" x14ac:dyDescent="0.25">
      <c r="A8" s="7" t="s">
        <v>77</v>
      </c>
      <c r="B8" s="11"/>
      <c r="C8" s="11"/>
      <c r="D8" s="11"/>
    </row>
    <row r="9" spans="1:5" ht="15.75" x14ac:dyDescent="0.25">
      <c r="A9" s="7" t="s">
        <v>8</v>
      </c>
      <c r="B9" s="11"/>
      <c r="C9" s="11"/>
      <c r="D9" s="11"/>
    </row>
    <row r="10" spans="1:5" ht="20.25" customHeight="1" x14ac:dyDescent="0.25">
      <c r="A10" s="7" t="s">
        <v>9</v>
      </c>
      <c r="B10" s="11"/>
      <c r="C10" s="11"/>
      <c r="D10" s="11"/>
    </row>
    <row r="11" spans="1:5" ht="22.5" customHeight="1" x14ac:dyDescent="0.25">
      <c r="A11" s="7" t="s">
        <v>10</v>
      </c>
      <c r="B11" s="11"/>
      <c r="C11" s="11"/>
      <c r="D11" s="11"/>
    </row>
    <row r="12" spans="1:5" ht="21" customHeight="1" x14ac:dyDescent="0.25">
      <c r="A12" s="7" t="s">
        <v>11</v>
      </c>
      <c r="B12" s="11"/>
      <c r="C12" s="11"/>
      <c r="D12" s="11"/>
    </row>
    <row r="13" spans="1:5" ht="19.5" customHeight="1" x14ac:dyDescent="0.25">
      <c r="A13" s="7" t="s">
        <v>12</v>
      </c>
      <c r="B13" s="11"/>
      <c r="C13" s="11"/>
      <c r="D13" s="11"/>
    </row>
    <row r="14" spans="1:5" ht="19.5" customHeight="1" x14ac:dyDescent="0.25">
      <c r="A14" s="7" t="s">
        <v>13</v>
      </c>
      <c r="B14" s="11"/>
      <c r="C14" s="11"/>
      <c r="D14" s="11"/>
    </row>
    <row r="15" spans="1:5" ht="19.5" customHeight="1" x14ac:dyDescent="0.25">
      <c r="A15" s="6" t="s">
        <v>14</v>
      </c>
      <c r="B15" s="10"/>
      <c r="C15" s="10"/>
      <c r="D15" s="10"/>
    </row>
    <row r="16" spans="1:5" ht="94.5" customHeight="1" x14ac:dyDescent="0.25">
      <c r="A16" s="7" t="s">
        <v>15</v>
      </c>
      <c r="B16" s="11"/>
      <c r="C16" s="11"/>
      <c r="D16" s="11"/>
    </row>
    <row r="17" spans="1:4" ht="66" customHeight="1" x14ac:dyDescent="0.25">
      <c r="A17" s="7" t="s">
        <v>16</v>
      </c>
      <c r="B17" s="11"/>
      <c r="C17" s="11"/>
      <c r="D17" s="11"/>
    </row>
    <row r="18" spans="1:4" ht="45.75" customHeight="1" x14ac:dyDescent="0.25">
      <c r="A18" s="7" t="s">
        <v>17</v>
      </c>
      <c r="B18" s="11"/>
      <c r="C18" s="11"/>
      <c r="D18" s="29"/>
    </row>
    <row r="19" spans="1:4" ht="33" customHeight="1" x14ac:dyDescent="0.25">
      <c r="A19" s="7" t="s">
        <v>18</v>
      </c>
      <c r="B19" s="11"/>
      <c r="C19" s="11"/>
      <c r="D19" s="29"/>
    </row>
    <row r="20" spans="1:4" ht="47.25" customHeight="1" x14ac:dyDescent="0.25">
      <c r="A20" s="7" t="s">
        <v>19</v>
      </c>
      <c r="B20" s="11"/>
      <c r="C20" s="11"/>
      <c r="D20" s="12"/>
    </row>
    <row r="21" spans="1:4" ht="21" customHeight="1" x14ac:dyDescent="0.25">
      <c r="A21" s="7" t="s">
        <v>20</v>
      </c>
      <c r="B21" s="11"/>
      <c r="C21" s="11"/>
      <c r="D21" s="29"/>
    </row>
    <row r="22" spans="1:4" ht="22.5" customHeight="1" x14ac:dyDescent="0.25">
      <c r="A22" s="7" t="s">
        <v>21</v>
      </c>
      <c r="B22" s="11"/>
      <c r="C22" s="11"/>
      <c r="D22" s="29"/>
    </row>
    <row r="23" spans="1:4" ht="20.25" customHeight="1" x14ac:dyDescent="0.25">
      <c r="A23" s="6" t="s">
        <v>22</v>
      </c>
      <c r="B23" s="10"/>
      <c r="C23" s="10"/>
      <c r="D23" s="10"/>
    </row>
    <row r="24" spans="1:4" ht="15.75" x14ac:dyDescent="0.25">
      <c r="A24" s="2" t="s">
        <v>23</v>
      </c>
      <c r="B24" s="10"/>
      <c r="C24" s="10"/>
      <c r="D24" s="10"/>
    </row>
    <row r="25" spans="1:4" x14ac:dyDescent="0.25">
      <c r="A25" s="1"/>
      <c r="B25" s="1"/>
      <c r="C25" s="1"/>
      <c r="D25" s="1"/>
    </row>
    <row r="26" spans="1:4" ht="18.75" x14ac:dyDescent="0.3">
      <c r="A26" s="5" t="s">
        <v>24</v>
      </c>
      <c r="B26" s="1"/>
      <c r="C26" s="120" t="s">
        <v>25</v>
      </c>
      <c r="D26" s="120"/>
    </row>
  </sheetData>
  <mergeCells count="3">
    <mergeCell ref="A1:D1"/>
    <mergeCell ref="A2:D2"/>
    <mergeCell ref="C26:D26"/>
  </mergeCells>
  <pageMargins left="0.70866141732283472" right="0.39370078740157483" top="0.74803149606299213" bottom="0.35433070866141736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U9" sqref="U9"/>
    </sheetView>
  </sheetViews>
  <sheetFormatPr defaultRowHeight="15" x14ac:dyDescent="0.25"/>
  <cols>
    <col min="1" max="1" width="42.7109375" style="1" customWidth="1"/>
    <col min="2" max="2" width="9.140625" style="1"/>
    <col min="3" max="3" width="7.85546875" style="76" customWidth="1"/>
    <col min="4" max="4" width="8" style="76" customWidth="1"/>
    <col min="5" max="5" width="8.140625" style="76" customWidth="1"/>
    <col min="6" max="6" width="7.5703125" style="76" customWidth="1"/>
    <col min="7" max="7" width="11" style="76" hidden="1" customWidth="1"/>
    <col min="8" max="8" width="7.7109375" style="76" customWidth="1"/>
    <col min="9" max="9" width="8.28515625" style="1" hidden="1" customWidth="1"/>
    <col min="10" max="11" width="8.5703125" style="1" customWidth="1"/>
    <col min="12" max="12" width="7.42578125" style="1" customWidth="1"/>
    <col min="13" max="13" width="8" style="1" customWidth="1"/>
    <col min="14" max="16384" width="9.140625" style="1"/>
  </cols>
  <sheetData>
    <row r="1" spans="1:15" ht="39.75" customHeight="1" x14ac:dyDescent="0.3">
      <c r="A1" s="137" t="s">
        <v>125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5" ht="16.5" customHeight="1" thickBot="1" x14ac:dyDescent="0.3"/>
    <row r="3" spans="1:15" ht="15" customHeight="1" x14ac:dyDescent="0.25">
      <c r="A3" s="131" t="s">
        <v>27</v>
      </c>
      <c r="B3" s="132"/>
      <c r="C3" s="125" t="s">
        <v>92</v>
      </c>
      <c r="D3" s="125" t="s">
        <v>93</v>
      </c>
      <c r="E3" s="128" t="s">
        <v>118</v>
      </c>
      <c r="F3" s="128" t="s">
        <v>119</v>
      </c>
      <c r="G3" s="128" t="s">
        <v>120</v>
      </c>
      <c r="H3" s="138" t="s">
        <v>121</v>
      </c>
      <c r="I3" s="14"/>
      <c r="J3" s="121" t="s">
        <v>122</v>
      </c>
      <c r="K3" s="121"/>
      <c r="L3" s="121" t="s">
        <v>123</v>
      </c>
      <c r="M3" s="121"/>
      <c r="N3" s="121" t="s">
        <v>124</v>
      </c>
      <c r="O3" s="122"/>
    </row>
    <row r="4" spans="1:15" x14ac:dyDescent="0.25">
      <c r="A4" s="133"/>
      <c r="B4" s="134"/>
      <c r="C4" s="126"/>
      <c r="D4" s="126"/>
      <c r="E4" s="129"/>
      <c r="F4" s="129"/>
      <c r="G4" s="129"/>
      <c r="H4" s="139"/>
      <c r="I4" s="15"/>
      <c r="J4" s="123"/>
      <c r="K4" s="123"/>
      <c r="L4" s="123"/>
      <c r="M4" s="123"/>
      <c r="N4" s="123"/>
      <c r="O4" s="124"/>
    </row>
    <row r="5" spans="1:15" ht="24" customHeight="1" x14ac:dyDescent="0.25">
      <c r="A5" s="133"/>
      <c r="B5" s="134"/>
      <c r="C5" s="126"/>
      <c r="D5" s="126"/>
      <c r="E5" s="129"/>
      <c r="F5" s="129"/>
      <c r="G5" s="129"/>
      <c r="H5" s="139"/>
      <c r="I5" s="15"/>
      <c r="J5" s="123"/>
      <c r="K5" s="123"/>
      <c r="L5" s="123"/>
      <c r="M5" s="123"/>
      <c r="N5" s="123"/>
      <c r="O5" s="124"/>
    </row>
    <row r="6" spans="1:15" ht="25.5" x14ac:dyDescent="0.25">
      <c r="A6" s="135"/>
      <c r="B6" s="136"/>
      <c r="C6" s="127"/>
      <c r="D6" s="127"/>
      <c r="E6" s="130"/>
      <c r="F6" s="130"/>
      <c r="G6" s="130"/>
      <c r="H6" s="139"/>
      <c r="I6" s="15"/>
      <c r="J6" s="107" t="s">
        <v>28</v>
      </c>
      <c r="K6" s="107" t="s">
        <v>29</v>
      </c>
      <c r="L6" s="107" t="s">
        <v>28</v>
      </c>
      <c r="M6" s="107" t="s">
        <v>29</v>
      </c>
      <c r="N6" s="107" t="s">
        <v>28</v>
      </c>
      <c r="O6" s="107" t="s">
        <v>29</v>
      </c>
    </row>
    <row r="7" spans="1:15" x14ac:dyDescent="0.25">
      <c r="A7" s="140" t="s">
        <v>30</v>
      </c>
      <c r="B7" s="140"/>
      <c r="C7" s="108" t="s">
        <v>94</v>
      </c>
      <c r="D7" s="108" t="s">
        <v>95</v>
      </c>
      <c r="E7" s="77">
        <f>E8+E9+E11+E13+E12+E10</f>
        <v>7444.6</v>
      </c>
      <c r="F7" s="77">
        <f>F8+F9+F11+F10+F13+F12</f>
        <v>8736.2999999999993</v>
      </c>
      <c r="G7" s="77">
        <f>G8+G9+G10+G11+G13+G12</f>
        <v>8726.2999999999993</v>
      </c>
      <c r="H7" s="77">
        <v>8726.2999999999993</v>
      </c>
      <c r="I7" s="35"/>
      <c r="J7" s="36">
        <f t="shared" ref="J7:J45" si="0">H7-E7</f>
        <v>1281.6999999999989</v>
      </c>
      <c r="K7" s="34">
        <f>H7/E7*100</f>
        <v>117.21650592375681</v>
      </c>
      <c r="L7" s="42">
        <f>H7-F7</f>
        <v>-10</v>
      </c>
      <c r="M7" s="40">
        <f>H7/F7*100</f>
        <v>99.885535066332437</v>
      </c>
      <c r="N7" s="36">
        <f>H7-G7</f>
        <v>0</v>
      </c>
      <c r="O7" s="74">
        <f>H7/G7*100</f>
        <v>100</v>
      </c>
    </row>
    <row r="8" spans="1:15" ht="26.25" customHeight="1" x14ac:dyDescent="0.25">
      <c r="A8" s="141" t="s">
        <v>31</v>
      </c>
      <c r="B8" s="141"/>
      <c r="C8" s="58" t="s">
        <v>94</v>
      </c>
      <c r="D8" s="113" t="s">
        <v>96</v>
      </c>
      <c r="E8" s="78">
        <v>799.4</v>
      </c>
      <c r="F8" s="79">
        <v>703.3</v>
      </c>
      <c r="G8" s="78">
        <v>703.3</v>
      </c>
      <c r="H8" s="78">
        <v>703.3</v>
      </c>
      <c r="I8" s="41"/>
      <c r="J8" s="42">
        <f t="shared" si="0"/>
        <v>-96.100000000000023</v>
      </c>
      <c r="K8" s="40">
        <f>H8/E8*100</f>
        <v>87.978483862897178</v>
      </c>
      <c r="L8" s="42">
        <f>H8-F8</f>
        <v>0</v>
      </c>
      <c r="M8" s="40">
        <f>H8/F8*100</f>
        <v>100</v>
      </c>
      <c r="N8" s="36">
        <f t="shared" ref="N8:N45" si="1">H8-G8</f>
        <v>0</v>
      </c>
      <c r="O8" s="74">
        <f t="shared" ref="O8:O45" si="2">H8/G8*100</f>
        <v>100</v>
      </c>
    </row>
    <row r="9" spans="1:15" ht="36.75" customHeight="1" x14ac:dyDescent="0.25">
      <c r="A9" s="141" t="s">
        <v>32</v>
      </c>
      <c r="B9" s="141"/>
      <c r="C9" s="59" t="s">
        <v>94</v>
      </c>
      <c r="D9" s="113" t="s">
        <v>97</v>
      </c>
      <c r="E9" s="80">
        <v>2707.1</v>
      </c>
      <c r="F9" s="79">
        <v>2849.4</v>
      </c>
      <c r="G9" s="80">
        <v>2849.4</v>
      </c>
      <c r="H9" s="80">
        <v>2849.4</v>
      </c>
      <c r="I9" s="41"/>
      <c r="J9" s="42">
        <f t="shared" si="0"/>
        <v>142.30000000000018</v>
      </c>
      <c r="K9" s="40">
        <f>H9/E9*100</f>
        <v>105.25654759705958</v>
      </c>
      <c r="L9" s="42">
        <f t="shared" ref="L9:L45" si="3">H9-F9</f>
        <v>0</v>
      </c>
      <c r="M9" s="40">
        <f t="shared" ref="M9:M45" si="4">H9/F9*100</f>
        <v>100</v>
      </c>
      <c r="N9" s="36">
        <f t="shared" si="1"/>
        <v>0</v>
      </c>
      <c r="O9" s="74">
        <f t="shared" si="2"/>
        <v>100</v>
      </c>
    </row>
    <row r="10" spans="1:15" ht="15.75" customHeight="1" x14ac:dyDescent="0.25">
      <c r="A10" s="141" t="s">
        <v>33</v>
      </c>
      <c r="B10" s="141"/>
      <c r="C10" s="60" t="s">
        <v>94</v>
      </c>
      <c r="D10" s="110" t="s">
        <v>99</v>
      </c>
      <c r="E10" s="81">
        <v>0</v>
      </c>
      <c r="F10" s="82">
        <v>225.3</v>
      </c>
      <c r="G10" s="81">
        <v>225.3</v>
      </c>
      <c r="H10" s="81">
        <v>225.3</v>
      </c>
      <c r="I10" s="33"/>
      <c r="J10" s="31">
        <f t="shared" si="0"/>
        <v>225.3</v>
      </c>
      <c r="K10" s="40"/>
      <c r="L10" s="42">
        <f t="shared" si="3"/>
        <v>0</v>
      </c>
      <c r="M10" s="40">
        <v>0</v>
      </c>
      <c r="N10" s="36">
        <f t="shared" si="1"/>
        <v>0</v>
      </c>
      <c r="O10" s="74">
        <f t="shared" si="2"/>
        <v>100</v>
      </c>
    </row>
    <row r="11" spans="1:15" x14ac:dyDescent="0.25">
      <c r="A11" s="141" t="s">
        <v>34</v>
      </c>
      <c r="B11" s="141"/>
      <c r="C11" s="60" t="s">
        <v>94</v>
      </c>
      <c r="D11" s="110" t="s">
        <v>98</v>
      </c>
      <c r="E11" s="81">
        <v>13.3</v>
      </c>
      <c r="F11" s="82">
        <v>21</v>
      </c>
      <c r="G11" s="81">
        <v>21</v>
      </c>
      <c r="H11" s="81">
        <v>21</v>
      </c>
      <c r="I11" s="33"/>
      <c r="J11" s="31">
        <f t="shared" si="0"/>
        <v>7.6999999999999993</v>
      </c>
      <c r="K11" s="32">
        <f>H11/E11*100</f>
        <v>157.89473684210526</v>
      </c>
      <c r="L11" s="42">
        <f t="shared" si="3"/>
        <v>0</v>
      </c>
      <c r="M11" s="40">
        <v>0</v>
      </c>
      <c r="N11" s="36">
        <f t="shared" si="1"/>
        <v>0</v>
      </c>
      <c r="O11" s="74">
        <f t="shared" si="2"/>
        <v>100</v>
      </c>
    </row>
    <row r="12" spans="1:15" x14ac:dyDescent="0.25">
      <c r="A12" s="141" t="s">
        <v>35</v>
      </c>
      <c r="B12" s="141"/>
      <c r="C12" s="60" t="s">
        <v>94</v>
      </c>
      <c r="D12" s="110" t="s">
        <v>100</v>
      </c>
      <c r="E12" s="81">
        <v>0</v>
      </c>
      <c r="F12" s="82">
        <v>10</v>
      </c>
      <c r="G12" s="81">
        <v>0</v>
      </c>
      <c r="H12" s="81">
        <v>10</v>
      </c>
      <c r="I12" s="33"/>
      <c r="J12" s="31">
        <f t="shared" si="0"/>
        <v>10</v>
      </c>
      <c r="K12" s="33" t="s">
        <v>26</v>
      </c>
      <c r="L12" s="42">
        <f t="shared" si="3"/>
        <v>0</v>
      </c>
      <c r="M12" s="40">
        <f t="shared" si="4"/>
        <v>100</v>
      </c>
      <c r="N12" s="36">
        <f t="shared" si="1"/>
        <v>10</v>
      </c>
      <c r="O12" s="74">
        <v>0</v>
      </c>
    </row>
    <row r="13" spans="1:15" x14ac:dyDescent="0.25">
      <c r="A13" s="142" t="s">
        <v>36</v>
      </c>
      <c r="B13" s="142"/>
      <c r="C13" s="109" t="s">
        <v>94</v>
      </c>
      <c r="D13" s="110" t="s">
        <v>101</v>
      </c>
      <c r="E13" s="83">
        <v>3924.8</v>
      </c>
      <c r="F13" s="82">
        <v>4927.3</v>
      </c>
      <c r="G13" s="83">
        <v>4927.3</v>
      </c>
      <c r="H13" s="83">
        <v>3924.8</v>
      </c>
      <c r="I13" s="33"/>
      <c r="J13" s="31">
        <f t="shared" si="0"/>
        <v>0</v>
      </c>
      <c r="K13" s="32">
        <f>H13/E13*100</f>
        <v>100</v>
      </c>
      <c r="L13" s="42">
        <f t="shared" si="3"/>
        <v>-1002.5</v>
      </c>
      <c r="M13" s="40">
        <f t="shared" si="4"/>
        <v>79.654171655876453</v>
      </c>
      <c r="N13" s="36">
        <f t="shared" si="1"/>
        <v>-1002.5</v>
      </c>
      <c r="O13" s="74">
        <f t="shared" si="2"/>
        <v>79.654171655876453</v>
      </c>
    </row>
    <row r="14" spans="1:15" x14ac:dyDescent="0.25">
      <c r="A14" s="143" t="s">
        <v>37</v>
      </c>
      <c r="B14" s="143"/>
      <c r="C14" s="111" t="s">
        <v>96</v>
      </c>
      <c r="D14" s="111" t="s">
        <v>95</v>
      </c>
      <c r="E14" s="84">
        <f t="shared" ref="E14:H14" si="5">E15</f>
        <v>190.4</v>
      </c>
      <c r="F14" s="84">
        <f t="shared" si="5"/>
        <v>186</v>
      </c>
      <c r="G14" s="84">
        <f t="shared" si="5"/>
        <v>186</v>
      </c>
      <c r="H14" s="84">
        <f t="shared" si="5"/>
        <v>186</v>
      </c>
      <c r="I14" s="35"/>
      <c r="J14" s="36">
        <f t="shared" si="0"/>
        <v>-4.4000000000000057</v>
      </c>
      <c r="K14" s="34">
        <f>H14/E14*100</f>
        <v>97.689075630252091</v>
      </c>
      <c r="L14" s="42">
        <f t="shared" si="3"/>
        <v>0</v>
      </c>
      <c r="M14" s="40">
        <f t="shared" si="4"/>
        <v>100</v>
      </c>
      <c r="N14" s="36">
        <f t="shared" si="1"/>
        <v>0</v>
      </c>
      <c r="O14" s="74">
        <f t="shared" si="2"/>
        <v>100</v>
      </c>
    </row>
    <row r="15" spans="1:15" x14ac:dyDescent="0.25">
      <c r="A15" s="144" t="s">
        <v>38</v>
      </c>
      <c r="B15" s="144"/>
      <c r="C15" s="109" t="s">
        <v>96</v>
      </c>
      <c r="D15" s="110" t="s">
        <v>102</v>
      </c>
      <c r="E15" s="83">
        <v>190.4</v>
      </c>
      <c r="F15" s="82">
        <v>186</v>
      </c>
      <c r="G15" s="83">
        <v>186</v>
      </c>
      <c r="H15" s="83">
        <v>186</v>
      </c>
      <c r="I15" s="33"/>
      <c r="J15" s="31">
        <f t="shared" si="0"/>
        <v>-4.4000000000000057</v>
      </c>
      <c r="K15" s="32">
        <f>H15/E15*100</f>
        <v>97.689075630252091</v>
      </c>
      <c r="L15" s="42">
        <f t="shared" si="3"/>
        <v>0</v>
      </c>
      <c r="M15" s="40">
        <f t="shared" si="4"/>
        <v>100</v>
      </c>
      <c r="N15" s="36">
        <f t="shared" si="1"/>
        <v>0</v>
      </c>
      <c r="O15" s="74">
        <f t="shared" si="2"/>
        <v>100</v>
      </c>
    </row>
    <row r="16" spans="1:15" ht="25.5" customHeight="1" x14ac:dyDescent="0.25">
      <c r="A16" s="145" t="s">
        <v>39</v>
      </c>
      <c r="B16" s="145"/>
      <c r="C16" s="106" t="s">
        <v>102</v>
      </c>
      <c r="D16" s="106" t="s">
        <v>95</v>
      </c>
      <c r="E16" s="85">
        <f>E17+E18+E19</f>
        <v>4.2</v>
      </c>
      <c r="F16" s="85">
        <f>F17+F18+F19</f>
        <v>2</v>
      </c>
      <c r="G16" s="85">
        <f>G17+G18+G19</f>
        <v>2</v>
      </c>
      <c r="H16" s="85">
        <f>H17+H18+H19</f>
        <v>2</v>
      </c>
      <c r="I16" s="38"/>
      <c r="J16" s="39">
        <f t="shared" si="0"/>
        <v>-2.2000000000000002</v>
      </c>
      <c r="K16" s="37">
        <v>0</v>
      </c>
      <c r="L16" s="39">
        <f t="shared" si="3"/>
        <v>0</v>
      </c>
      <c r="M16" s="37">
        <f t="shared" si="4"/>
        <v>100</v>
      </c>
      <c r="N16" s="36">
        <f t="shared" si="1"/>
        <v>0</v>
      </c>
      <c r="O16" s="75">
        <f t="shared" si="2"/>
        <v>100</v>
      </c>
    </row>
    <row r="17" spans="1:15" ht="38.25" customHeight="1" x14ac:dyDescent="0.25">
      <c r="A17" s="146" t="s">
        <v>40</v>
      </c>
      <c r="B17" s="146"/>
      <c r="C17" s="112" t="s">
        <v>102</v>
      </c>
      <c r="D17" s="113" t="s">
        <v>103</v>
      </c>
      <c r="E17" s="86">
        <v>4.2</v>
      </c>
      <c r="F17" s="79">
        <v>2</v>
      </c>
      <c r="G17" s="86">
        <v>2</v>
      </c>
      <c r="H17" s="86">
        <v>2</v>
      </c>
      <c r="I17" s="41"/>
      <c r="J17" s="42">
        <f t="shared" si="0"/>
        <v>-2.2000000000000002</v>
      </c>
      <c r="K17" s="33">
        <f>H17/E17*100</f>
        <v>47.619047619047613</v>
      </c>
      <c r="L17" s="42">
        <f t="shared" si="3"/>
        <v>0</v>
      </c>
      <c r="M17" s="40">
        <f t="shared" si="4"/>
        <v>100</v>
      </c>
      <c r="N17" s="36">
        <f t="shared" si="1"/>
        <v>0</v>
      </c>
      <c r="O17" s="74">
        <f t="shared" si="2"/>
        <v>100</v>
      </c>
    </row>
    <row r="18" spans="1:15" x14ac:dyDescent="0.25">
      <c r="A18" s="146" t="s">
        <v>41</v>
      </c>
      <c r="B18" s="146"/>
      <c r="C18" s="109" t="s">
        <v>102</v>
      </c>
      <c r="D18" s="110" t="s">
        <v>104</v>
      </c>
      <c r="E18" s="83">
        <v>0</v>
      </c>
      <c r="F18" s="82">
        <v>0</v>
      </c>
      <c r="G18" s="83">
        <v>0</v>
      </c>
      <c r="H18" s="83">
        <v>0</v>
      </c>
      <c r="I18" s="33"/>
      <c r="J18" s="31">
        <f t="shared" si="0"/>
        <v>0</v>
      </c>
      <c r="K18" s="33" t="e">
        <f>H18/E18*100</f>
        <v>#DIV/0!</v>
      </c>
      <c r="L18" s="42">
        <f t="shared" si="3"/>
        <v>0</v>
      </c>
      <c r="M18" s="40" t="e">
        <f t="shared" si="4"/>
        <v>#DIV/0!</v>
      </c>
      <c r="N18" s="36">
        <f t="shared" si="1"/>
        <v>0</v>
      </c>
      <c r="O18" s="74" t="e">
        <f t="shared" si="2"/>
        <v>#DIV/0!</v>
      </c>
    </row>
    <row r="19" spans="1:15" ht="25.5" hidden="1" customHeight="1" x14ac:dyDescent="0.25">
      <c r="A19" s="146" t="s">
        <v>42</v>
      </c>
      <c r="B19" s="146"/>
      <c r="C19" s="109">
        <v>0</v>
      </c>
      <c r="D19" s="110">
        <v>0</v>
      </c>
      <c r="E19" s="83">
        <v>0</v>
      </c>
      <c r="F19" s="82">
        <v>0</v>
      </c>
      <c r="G19" s="83">
        <v>0</v>
      </c>
      <c r="H19" s="83">
        <v>0</v>
      </c>
      <c r="I19" s="33"/>
      <c r="J19" s="31">
        <f t="shared" si="0"/>
        <v>0</v>
      </c>
      <c r="K19" s="32">
        <v>0</v>
      </c>
      <c r="L19" s="42">
        <f t="shared" si="3"/>
        <v>0</v>
      </c>
      <c r="M19" s="40" t="e">
        <f t="shared" si="4"/>
        <v>#DIV/0!</v>
      </c>
      <c r="N19" s="36">
        <f t="shared" si="1"/>
        <v>0</v>
      </c>
      <c r="O19" s="74" t="e">
        <f t="shared" si="2"/>
        <v>#DIV/0!</v>
      </c>
    </row>
    <row r="20" spans="1:15" x14ac:dyDescent="0.25">
      <c r="A20" s="145" t="s">
        <v>43</v>
      </c>
      <c r="B20" s="145"/>
      <c r="C20" s="108" t="s">
        <v>97</v>
      </c>
      <c r="D20" s="108" t="s">
        <v>95</v>
      </c>
      <c r="E20" s="77">
        <f>E23+E21+E22</f>
        <v>1241</v>
      </c>
      <c r="F20" s="77">
        <f>F23+F21+F22</f>
        <v>4239.8</v>
      </c>
      <c r="G20" s="77">
        <f>G23+G21+G22</f>
        <v>4239.8</v>
      </c>
      <c r="H20" s="77">
        <f>H23+H21+H22</f>
        <v>4239.8</v>
      </c>
      <c r="I20" s="35"/>
      <c r="J20" s="36">
        <f t="shared" si="0"/>
        <v>2998.8</v>
      </c>
      <c r="K20" s="34">
        <f>H20/E20*100</f>
        <v>341.64383561643837</v>
      </c>
      <c r="L20" s="39">
        <f t="shared" si="3"/>
        <v>0</v>
      </c>
      <c r="M20" s="37">
        <f t="shared" si="4"/>
        <v>100</v>
      </c>
      <c r="N20" s="36">
        <f t="shared" si="1"/>
        <v>0</v>
      </c>
      <c r="O20" s="75">
        <f t="shared" si="2"/>
        <v>100</v>
      </c>
    </row>
    <row r="21" spans="1:15" x14ac:dyDescent="0.25">
      <c r="A21" s="146" t="s">
        <v>44</v>
      </c>
      <c r="B21" s="146"/>
      <c r="C21" s="109">
        <v>0</v>
      </c>
      <c r="D21" s="110">
        <v>0</v>
      </c>
      <c r="E21" s="83">
        <v>0</v>
      </c>
      <c r="F21" s="82">
        <v>0</v>
      </c>
      <c r="G21" s="83">
        <v>0</v>
      </c>
      <c r="H21" s="83">
        <v>0</v>
      </c>
      <c r="I21" s="33"/>
      <c r="J21" s="31">
        <f t="shared" si="0"/>
        <v>0</v>
      </c>
      <c r="K21" s="32">
        <v>0</v>
      </c>
      <c r="L21" s="42">
        <f t="shared" si="3"/>
        <v>0</v>
      </c>
      <c r="M21" s="40"/>
      <c r="N21" s="36">
        <f t="shared" si="1"/>
        <v>0</v>
      </c>
      <c r="O21" s="74"/>
    </row>
    <row r="22" spans="1:15" x14ac:dyDescent="0.25">
      <c r="A22" s="146" t="s">
        <v>45</v>
      </c>
      <c r="B22" s="146"/>
      <c r="C22" s="109" t="s">
        <v>97</v>
      </c>
      <c r="D22" s="110" t="s">
        <v>103</v>
      </c>
      <c r="E22" s="83">
        <v>1241</v>
      </c>
      <c r="F22" s="82">
        <v>4239.8</v>
      </c>
      <c r="G22" s="83">
        <v>4239.8</v>
      </c>
      <c r="H22" s="83">
        <v>4239.8</v>
      </c>
      <c r="I22" s="33"/>
      <c r="J22" s="31">
        <f t="shared" si="0"/>
        <v>2998.8</v>
      </c>
      <c r="K22" s="32">
        <f>H22/E22*100</f>
        <v>341.64383561643837</v>
      </c>
      <c r="L22" s="42">
        <f t="shared" si="3"/>
        <v>0</v>
      </c>
      <c r="M22" s="40">
        <f t="shared" si="4"/>
        <v>100</v>
      </c>
      <c r="N22" s="36">
        <f t="shared" si="1"/>
        <v>0</v>
      </c>
      <c r="O22" s="74">
        <f t="shared" si="2"/>
        <v>100</v>
      </c>
    </row>
    <row r="23" spans="1:15" ht="25.5" customHeight="1" x14ac:dyDescent="0.25">
      <c r="A23" s="146" t="s">
        <v>46</v>
      </c>
      <c r="B23" s="146"/>
      <c r="C23" s="112" t="s">
        <v>97</v>
      </c>
      <c r="D23" s="113" t="s">
        <v>105</v>
      </c>
      <c r="E23" s="86">
        <v>0</v>
      </c>
      <c r="F23" s="79">
        <v>0</v>
      </c>
      <c r="G23" s="86">
        <v>0</v>
      </c>
      <c r="H23" s="86">
        <v>0</v>
      </c>
      <c r="I23" s="41"/>
      <c r="J23" s="42">
        <f t="shared" si="0"/>
        <v>0</v>
      </c>
      <c r="K23" s="40" t="e">
        <f>H23/E23*100</f>
        <v>#DIV/0!</v>
      </c>
      <c r="L23" s="42">
        <f t="shared" si="3"/>
        <v>0</v>
      </c>
      <c r="M23" s="40" t="e">
        <f t="shared" si="4"/>
        <v>#DIV/0!</v>
      </c>
      <c r="N23" s="36">
        <f t="shared" si="1"/>
        <v>0</v>
      </c>
      <c r="O23" s="74" t="e">
        <f t="shared" si="2"/>
        <v>#DIV/0!</v>
      </c>
    </row>
    <row r="24" spans="1:15" x14ac:dyDescent="0.25">
      <c r="A24" s="147" t="s">
        <v>47</v>
      </c>
      <c r="B24" s="147"/>
      <c r="C24" s="108" t="s">
        <v>106</v>
      </c>
      <c r="D24" s="108" t="s">
        <v>95</v>
      </c>
      <c r="E24" s="77">
        <f>E25+E26+E27</f>
        <v>10310.299999999999</v>
      </c>
      <c r="F24" s="77">
        <f>F25+F26+F27</f>
        <v>1765.6999999999998</v>
      </c>
      <c r="G24" s="77">
        <f>G25+G26+G27</f>
        <v>1716.5</v>
      </c>
      <c r="H24" s="77">
        <f>H25+H26+H27</f>
        <v>1716.5</v>
      </c>
      <c r="I24" s="35"/>
      <c r="J24" s="36">
        <f t="shared" si="0"/>
        <v>-8593.7999999999993</v>
      </c>
      <c r="K24" s="34">
        <f>H24/E24*100</f>
        <v>16.648400143545775</v>
      </c>
      <c r="L24" s="39">
        <f t="shared" si="3"/>
        <v>-49.199999999999818</v>
      </c>
      <c r="M24" s="37">
        <f t="shared" si="4"/>
        <v>97.213569689075157</v>
      </c>
      <c r="N24" s="36">
        <f t="shared" si="1"/>
        <v>0</v>
      </c>
      <c r="O24" s="75">
        <f t="shared" si="2"/>
        <v>100</v>
      </c>
    </row>
    <row r="25" spans="1:15" ht="15" hidden="1" customHeight="1" x14ac:dyDescent="0.25">
      <c r="A25" s="148" t="s">
        <v>48</v>
      </c>
      <c r="B25" s="149"/>
      <c r="C25" s="109" t="s">
        <v>107</v>
      </c>
      <c r="D25" s="109" t="s">
        <v>107</v>
      </c>
      <c r="E25" s="83">
        <v>0</v>
      </c>
      <c r="F25" s="83">
        <v>0</v>
      </c>
      <c r="G25" s="83">
        <v>0</v>
      </c>
      <c r="H25" s="83">
        <v>0</v>
      </c>
      <c r="I25" s="33"/>
      <c r="J25" s="31">
        <f t="shared" si="0"/>
        <v>0</v>
      </c>
      <c r="K25" s="32">
        <v>0</v>
      </c>
      <c r="L25" s="42">
        <f t="shared" si="3"/>
        <v>0</v>
      </c>
      <c r="M25" s="40" t="e">
        <f t="shared" si="4"/>
        <v>#DIV/0!</v>
      </c>
      <c r="N25" s="36">
        <f t="shared" si="1"/>
        <v>0</v>
      </c>
      <c r="O25" s="74" t="e">
        <f t="shared" si="2"/>
        <v>#DIV/0!</v>
      </c>
    </row>
    <row r="26" spans="1:15" x14ac:dyDescent="0.25">
      <c r="A26" s="150" t="s">
        <v>49</v>
      </c>
      <c r="B26" s="150"/>
      <c r="C26" s="109" t="s">
        <v>106</v>
      </c>
      <c r="D26" s="109" t="s">
        <v>96</v>
      </c>
      <c r="E26" s="83">
        <v>8821.5</v>
      </c>
      <c r="F26" s="83">
        <v>707.4</v>
      </c>
      <c r="G26" s="83">
        <v>658.2</v>
      </c>
      <c r="H26" s="83">
        <v>658.2</v>
      </c>
      <c r="I26" s="33"/>
      <c r="J26" s="31">
        <f t="shared" si="0"/>
        <v>-8163.3</v>
      </c>
      <c r="K26" s="32">
        <f>H26/E26*100</f>
        <v>7.4613161027036217</v>
      </c>
      <c r="L26" s="42">
        <f t="shared" si="3"/>
        <v>-49.199999999999932</v>
      </c>
      <c r="M26" s="40">
        <f t="shared" si="4"/>
        <v>93.044953350296865</v>
      </c>
      <c r="N26" s="36">
        <f t="shared" si="1"/>
        <v>0</v>
      </c>
      <c r="O26" s="74">
        <f t="shared" si="2"/>
        <v>100</v>
      </c>
    </row>
    <row r="27" spans="1:15" x14ac:dyDescent="0.25">
      <c r="A27" s="151" t="s">
        <v>50</v>
      </c>
      <c r="B27" s="151"/>
      <c r="C27" s="109" t="s">
        <v>106</v>
      </c>
      <c r="D27" s="110" t="s">
        <v>102</v>
      </c>
      <c r="E27" s="83">
        <v>1488.8</v>
      </c>
      <c r="F27" s="82">
        <v>1058.3</v>
      </c>
      <c r="G27" s="83">
        <v>1058.3</v>
      </c>
      <c r="H27" s="83">
        <v>1058.3</v>
      </c>
      <c r="I27" s="33"/>
      <c r="J27" s="31">
        <f t="shared" si="0"/>
        <v>-430.5</v>
      </c>
      <c r="K27" s="32">
        <f>H27/E27*100</f>
        <v>71.084094572810315</v>
      </c>
      <c r="L27" s="42">
        <f t="shared" si="3"/>
        <v>0</v>
      </c>
      <c r="M27" s="40">
        <f t="shared" si="4"/>
        <v>100</v>
      </c>
      <c r="N27" s="36">
        <f t="shared" si="1"/>
        <v>0</v>
      </c>
      <c r="O27" s="74">
        <f t="shared" si="2"/>
        <v>100</v>
      </c>
    </row>
    <row r="28" spans="1:15" x14ac:dyDescent="0.25">
      <c r="A28" s="152" t="s">
        <v>51</v>
      </c>
      <c r="B28" s="152"/>
      <c r="C28" s="108" t="s">
        <v>99</v>
      </c>
      <c r="D28" s="108" t="s">
        <v>95</v>
      </c>
      <c r="E28" s="77">
        <f>E29</f>
        <v>21.9</v>
      </c>
      <c r="F28" s="77">
        <f>F29</f>
        <v>7.2</v>
      </c>
      <c r="G28" s="77">
        <f>G29</f>
        <v>7.2</v>
      </c>
      <c r="H28" s="77">
        <f>H29</f>
        <v>7.2</v>
      </c>
      <c r="I28" s="35"/>
      <c r="J28" s="36">
        <f t="shared" si="0"/>
        <v>-14.7</v>
      </c>
      <c r="K28" s="33">
        <v>0</v>
      </c>
      <c r="L28" s="42">
        <f t="shared" si="3"/>
        <v>0</v>
      </c>
      <c r="M28" s="40">
        <f t="shared" si="4"/>
        <v>100</v>
      </c>
      <c r="N28" s="36">
        <f t="shared" si="1"/>
        <v>0</v>
      </c>
      <c r="O28" s="74">
        <v>0</v>
      </c>
    </row>
    <row r="29" spans="1:15" x14ac:dyDescent="0.25">
      <c r="A29" s="146" t="s">
        <v>52</v>
      </c>
      <c r="B29" s="146"/>
      <c r="C29" s="60" t="s">
        <v>99</v>
      </c>
      <c r="D29" s="110" t="s">
        <v>99</v>
      </c>
      <c r="E29" s="81">
        <v>21.9</v>
      </c>
      <c r="F29" s="82">
        <v>7.2</v>
      </c>
      <c r="G29" s="82">
        <v>7.2</v>
      </c>
      <c r="H29" s="81">
        <v>7.2</v>
      </c>
      <c r="I29" s="33"/>
      <c r="J29" s="31">
        <f t="shared" si="0"/>
        <v>-14.7</v>
      </c>
      <c r="K29" s="33">
        <v>0</v>
      </c>
      <c r="L29" s="42">
        <f t="shared" si="3"/>
        <v>0</v>
      </c>
      <c r="M29" s="40">
        <f t="shared" si="4"/>
        <v>100</v>
      </c>
      <c r="N29" s="36">
        <f t="shared" si="1"/>
        <v>0</v>
      </c>
      <c r="O29" s="74">
        <v>0</v>
      </c>
    </row>
    <row r="30" spans="1:15" ht="26.25" customHeight="1" x14ac:dyDescent="0.25">
      <c r="A30" s="153" t="s">
        <v>53</v>
      </c>
      <c r="B30" s="153"/>
      <c r="C30" s="106" t="s">
        <v>108</v>
      </c>
      <c r="D30" s="106" t="s">
        <v>95</v>
      </c>
      <c r="E30" s="85">
        <f>E31+E32+E33</f>
        <v>3208.6</v>
      </c>
      <c r="F30" s="85">
        <f>F31+F32+F33</f>
        <v>3492.1</v>
      </c>
      <c r="G30" s="85">
        <f>G31+G32+G33</f>
        <v>3492.1</v>
      </c>
      <c r="H30" s="85">
        <f>H31+H32+H33</f>
        <v>3492.1</v>
      </c>
      <c r="I30" s="38"/>
      <c r="J30" s="39">
        <f t="shared" si="0"/>
        <v>283.5</v>
      </c>
      <c r="K30" s="37">
        <f>H30/E30*100</f>
        <v>108.83562924640029</v>
      </c>
      <c r="L30" s="39">
        <f t="shared" si="3"/>
        <v>0</v>
      </c>
      <c r="M30" s="37">
        <f t="shared" si="4"/>
        <v>100</v>
      </c>
      <c r="N30" s="36">
        <f t="shared" si="1"/>
        <v>0</v>
      </c>
      <c r="O30" s="75">
        <f t="shared" si="2"/>
        <v>100</v>
      </c>
    </row>
    <row r="31" spans="1:15" x14ac:dyDescent="0.25">
      <c r="A31" s="154" t="s">
        <v>54</v>
      </c>
      <c r="B31" s="154"/>
      <c r="C31" s="109" t="s">
        <v>108</v>
      </c>
      <c r="D31" s="109" t="s">
        <v>94</v>
      </c>
      <c r="E31" s="83">
        <v>3208.6</v>
      </c>
      <c r="F31" s="83">
        <v>3492.1</v>
      </c>
      <c r="G31" s="83">
        <v>3492.1</v>
      </c>
      <c r="H31" s="83">
        <v>3492.1</v>
      </c>
      <c r="I31" s="33"/>
      <c r="J31" s="31">
        <f t="shared" si="0"/>
        <v>283.5</v>
      </c>
      <c r="K31" s="32">
        <f>H31/E31*100</f>
        <v>108.83562924640029</v>
      </c>
      <c r="L31" s="42">
        <f t="shared" si="3"/>
        <v>0</v>
      </c>
      <c r="M31" s="40">
        <f t="shared" si="4"/>
        <v>100</v>
      </c>
      <c r="N31" s="36">
        <f t="shared" si="1"/>
        <v>0</v>
      </c>
      <c r="O31" s="74">
        <f t="shared" si="2"/>
        <v>100</v>
      </c>
    </row>
    <row r="32" spans="1:15" ht="15" hidden="1" customHeight="1" x14ac:dyDescent="0.25">
      <c r="A32" s="154" t="s">
        <v>55</v>
      </c>
      <c r="B32" s="154"/>
      <c r="C32" s="109">
        <v>0</v>
      </c>
      <c r="D32" s="109">
        <v>0</v>
      </c>
      <c r="E32" s="83">
        <v>0</v>
      </c>
      <c r="F32" s="83">
        <v>0</v>
      </c>
      <c r="G32" s="83">
        <v>0</v>
      </c>
      <c r="H32" s="83">
        <v>0</v>
      </c>
      <c r="I32" s="33"/>
      <c r="J32" s="31">
        <f t="shared" si="0"/>
        <v>0</v>
      </c>
      <c r="K32" s="32">
        <v>0</v>
      </c>
      <c r="L32" s="42">
        <f t="shared" si="3"/>
        <v>0</v>
      </c>
      <c r="M32" s="40" t="e">
        <f t="shared" si="4"/>
        <v>#DIV/0!</v>
      </c>
      <c r="N32" s="36">
        <f t="shared" si="1"/>
        <v>0</v>
      </c>
      <c r="O32" s="74" t="e">
        <f t="shared" si="2"/>
        <v>#DIV/0!</v>
      </c>
    </row>
    <row r="33" spans="1:15" ht="15" hidden="1" customHeight="1" x14ac:dyDescent="0.25">
      <c r="A33" s="146" t="s">
        <v>56</v>
      </c>
      <c r="B33" s="146"/>
      <c r="C33" s="109">
        <v>0</v>
      </c>
      <c r="D33" s="110">
        <v>0</v>
      </c>
      <c r="E33" s="83">
        <v>0</v>
      </c>
      <c r="F33" s="82">
        <v>0</v>
      </c>
      <c r="G33" s="83">
        <v>0</v>
      </c>
      <c r="H33" s="83">
        <v>0</v>
      </c>
      <c r="I33" s="33"/>
      <c r="J33" s="31">
        <f t="shared" si="0"/>
        <v>0</v>
      </c>
      <c r="K33" s="32">
        <v>0</v>
      </c>
      <c r="L33" s="42">
        <f t="shared" si="3"/>
        <v>0</v>
      </c>
      <c r="M33" s="40" t="e">
        <f t="shared" si="4"/>
        <v>#DIV/0!</v>
      </c>
      <c r="N33" s="36">
        <f t="shared" si="1"/>
        <v>0</v>
      </c>
      <c r="O33" s="74" t="e">
        <f t="shared" si="2"/>
        <v>#DIV/0!</v>
      </c>
    </row>
    <row r="34" spans="1:15" x14ac:dyDescent="0.25">
      <c r="A34" s="140" t="s">
        <v>57</v>
      </c>
      <c r="B34" s="140"/>
      <c r="C34" s="108" t="s">
        <v>104</v>
      </c>
      <c r="D34" s="108" t="s">
        <v>95</v>
      </c>
      <c r="E34" s="77">
        <f>SUM(E35:E36)</f>
        <v>289.39999999999998</v>
      </c>
      <c r="F34" s="77">
        <f>SUM(F35:F36)</f>
        <v>303</v>
      </c>
      <c r="G34" s="77">
        <f>SUM(G35:G36)</f>
        <v>303</v>
      </c>
      <c r="H34" s="77">
        <f>SUM(H35:H36)</f>
        <v>303</v>
      </c>
      <c r="I34" s="35"/>
      <c r="J34" s="36">
        <f t="shared" si="0"/>
        <v>13.600000000000023</v>
      </c>
      <c r="K34" s="32">
        <f>H34/E34*100</f>
        <v>104.69937802349689</v>
      </c>
      <c r="L34" s="42">
        <f t="shared" si="3"/>
        <v>0</v>
      </c>
      <c r="M34" s="40">
        <f t="shared" si="4"/>
        <v>100</v>
      </c>
      <c r="N34" s="36">
        <f t="shared" si="1"/>
        <v>0</v>
      </c>
      <c r="O34" s="74">
        <f t="shared" si="2"/>
        <v>100</v>
      </c>
    </row>
    <row r="35" spans="1:15" x14ac:dyDescent="0.25">
      <c r="A35" s="154" t="s">
        <v>58</v>
      </c>
      <c r="B35" s="154"/>
      <c r="C35" s="60" t="s">
        <v>104</v>
      </c>
      <c r="D35" s="109" t="s">
        <v>94</v>
      </c>
      <c r="E35" s="81">
        <v>289.39999999999998</v>
      </c>
      <c r="F35" s="83">
        <v>303</v>
      </c>
      <c r="G35" s="81">
        <v>303</v>
      </c>
      <c r="H35" s="81">
        <v>303</v>
      </c>
      <c r="I35" s="33"/>
      <c r="J35" s="31">
        <v>28.500000000000028</v>
      </c>
      <c r="K35" s="32">
        <f>H35/E35*100</f>
        <v>104.69937802349689</v>
      </c>
      <c r="L35" s="42">
        <f t="shared" si="3"/>
        <v>0</v>
      </c>
      <c r="M35" s="40">
        <f t="shared" si="4"/>
        <v>100</v>
      </c>
      <c r="N35" s="36">
        <f t="shared" si="1"/>
        <v>0</v>
      </c>
      <c r="O35" s="74">
        <f t="shared" si="2"/>
        <v>100</v>
      </c>
    </row>
    <row r="36" spans="1:15" ht="15" hidden="1" customHeight="1" x14ac:dyDescent="0.25">
      <c r="A36" s="154" t="s">
        <v>59</v>
      </c>
      <c r="B36" s="154"/>
      <c r="C36" s="60">
        <v>0</v>
      </c>
      <c r="D36" s="109">
        <v>0</v>
      </c>
      <c r="E36" s="81">
        <v>0</v>
      </c>
      <c r="F36" s="83">
        <v>0</v>
      </c>
      <c r="G36" s="81">
        <v>0</v>
      </c>
      <c r="H36" s="81">
        <v>0</v>
      </c>
      <c r="I36" s="33"/>
      <c r="J36" s="31">
        <f t="shared" si="0"/>
        <v>0</v>
      </c>
      <c r="K36" s="32">
        <v>0</v>
      </c>
      <c r="L36" s="42">
        <f t="shared" si="3"/>
        <v>0</v>
      </c>
      <c r="M36" s="40" t="e">
        <f t="shared" si="4"/>
        <v>#DIV/0!</v>
      </c>
      <c r="N36" s="36">
        <f t="shared" si="1"/>
        <v>0</v>
      </c>
      <c r="O36" s="74" t="e">
        <f t="shared" si="2"/>
        <v>#DIV/0!</v>
      </c>
    </row>
    <row r="37" spans="1:15" x14ac:dyDescent="0.25">
      <c r="A37" s="157" t="s">
        <v>60</v>
      </c>
      <c r="B37" s="157"/>
      <c r="C37" s="61" t="s">
        <v>100</v>
      </c>
      <c r="D37" s="61" t="s">
        <v>95</v>
      </c>
      <c r="E37" s="87">
        <f>E38+E39</f>
        <v>9.5</v>
      </c>
      <c r="F37" s="87">
        <f>F38</f>
        <v>11.5</v>
      </c>
      <c r="G37" s="87">
        <f>G38+G39</f>
        <v>11.1</v>
      </c>
      <c r="H37" s="87">
        <f>H38+H39</f>
        <v>11.5</v>
      </c>
      <c r="I37" s="35"/>
      <c r="J37" s="36">
        <f t="shared" si="0"/>
        <v>2</v>
      </c>
      <c r="K37" s="34">
        <f>H37/E37*100</f>
        <v>121.05263157894737</v>
      </c>
      <c r="L37" s="42">
        <f t="shared" si="3"/>
        <v>0</v>
      </c>
      <c r="M37" s="40">
        <f t="shared" si="4"/>
        <v>100</v>
      </c>
      <c r="N37" s="36">
        <f t="shared" si="1"/>
        <v>0.40000000000000036</v>
      </c>
      <c r="O37" s="74">
        <v>0</v>
      </c>
    </row>
    <row r="38" spans="1:15" x14ac:dyDescent="0.25">
      <c r="A38" s="155" t="s">
        <v>61</v>
      </c>
      <c r="B38" s="155"/>
      <c r="C38" s="60" t="s">
        <v>100</v>
      </c>
      <c r="D38" s="62" t="s">
        <v>106</v>
      </c>
      <c r="E38" s="81">
        <v>9.5</v>
      </c>
      <c r="F38" s="88">
        <v>11.5</v>
      </c>
      <c r="G38" s="81">
        <v>11.1</v>
      </c>
      <c r="H38" s="81">
        <v>11.5</v>
      </c>
      <c r="I38" s="33"/>
      <c r="J38" s="31">
        <v>112.9</v>
      </c>
      <c r="K38" s="32">
        <f>H38/E38*100</f>
        <v>121.05263157894737</v>
      </c>
      <c r="L38" s="42">
        <f t="shared" si="3"/>
        <v>0</v>
      </c>
      <c r="M38" s="40">
        <f t="shared" si="4"/>
        <v>100</v>
      </c>
      <c r="N38" s="36">
        <f t="shared" si="1"/>
        <v>0.40000000000000036</v>
      </c>
      <c r="O38" s="74">
        <v>0</v>
      </c>
    </row>
    <row r="39" spans="1:15" ht="26.25" hidden="1" customHeight="1" x14ac:dyDescent="0.25">
      <c r="A39" s="156" t="s">
        <v>62</v>
      </c>
      <c r="B39" s="156"/>
      <c r="C39" s="60">
        <v>0</v>
      </c>
      <c r="D39" s="110">
        <v>0</v>
      </c>
      <c r="E39" s="81">
        <v>0</v>
      </c>
      <c r="F39" s="82">
        <v>0</v>
      </c>
      <c r="G39" s="81">
        <v>0</v>
      </c>
      <c r="H39" s="81">
        <v>0</v>
      </c>
      <c r="I39" s="33"/>
      <c r="J39" s="31">
        <f t="shared" si="0"/>
        <v>0</v>
      </c>
      <c r="K39" s="32">
        <v>0</v>
      </c>
      <c r="L39" s="42">
        <f t="shared" si="3"/>
        <v>0</v>
      </c>
      <c r="M39" s="40" t="e">
        <f t="shared" si="4"/>
        <v>#DIV/0!</v>
      </c>
      <c r="N39" s="36">
        <f t="shared" si="1"/>
        <v>0</v>
      </c>
      <c r="O39" s="74" t="e">
        <f t="shared" si="2"/>
        <v>#DIV/0!</v>
      </c>
    </row>
    <row r="40" spans="1:15" ht="15" hidden="1" customHeight="1" x14ac:dyDescent="0.25">
      <c r="A40" s="157" t="s">
        <v>63</v>
      </c>
      <c r="B40" s="157"/>
      <c r="C40" s="61">
        <f t="shared" ref="C40:H40" si="6">C41+C42</f>
        <v>0</v>
      </c>
      <c r="D40" s="61">
        <f t="shared" si="6"/>
        <v>0</v>
      </c>
      <c r="E40" s="87">
        <f t="shared" si="6"/>
        <v>0</v>
      </c>
      <c r="F40" s="87">
        <f t="shared" si="6"/>
        <v>0</v>
      </c>
      <c r="G40" s="87">
        <f t="shared" si="6"/>
        <v>0</v>
      </c>
      <c r="H40" s="87">
        <f t="shared" si="6"/>
        <v>0</v>
      </c>
      <c r="I40" s="33"/>
      <c r="J40" s="31">
        <f t="shared" si="0"/>
        <v>0</v>
      </c>
      <c r="K40" s="32">
        <v>0</v>
      </c>
      <c r="L40" s="42">
        <f t="shared" si="3"/>
        <v>0</v>
      </c>
      <c r="M40" s="40" t="e">
        <f t="shared" si="4"/>
        <v>#DIV/0!</v>
      </c>
      <c r="N40" s="36">
        <f t="shared" si="1"/>
        <v>0</v>
      </c>
      <c r="O40" s="74" t="e">
        <f t="shared" si="2"/>
        <v>#DIV/0!</v>
      </c>
    </row>
    <row r="41" spans="1:15" ht="15" hidden="1" customHeight="1" x14ac:dyDescent="0.25">
      <c r="A41" s="155" t="s">
        <v>64</v>
      </c>
      <c r="B41" s="155"/>
      <c r="C41" s="60">
        <v>0</v>
      </c>
      <c r="D41" s="62">
        <v>0</v>
      </c>
      <c r="E41" s="81">
        <v>0</v>
      </c>
      <c r="F41" s="88">
        <v>0</v>
      </c>
      <c r="G41" s="81">
        <v>0</v>
      </c>
      <c r="H41" s="81">
        <v>0</v>
      </c>
      <c r="I41" s="33"/>
      <c r="J41" s="31">
        <f t="shared" si="0"/>
        <v>0</v>
      </c>
      <c r="K41" s="32">
        <v>0</v>
      </c>
      <c r="L41" s="42">
        <f t="shared" si="3"/>
        <v>0</v>
      </c>
      <c r="M41" s="40" t="e">
        <f t="shared" si="4"/>
        <v>#DIV/0!</v>
      </c>
      <c r="N41" s="36">
        <f t="shared" si="1"/>
        <v>0</v>
      </c>
      <c r="O41" s="74" t="e">
        <f t="shared" si="2"/>
        <v>#DIV/0!</v>
      </c>
    </row>
    <row r="42" spans="1:15" ht="15" hidden="1" customHeight="1" x14ac:dyDescent="0.25">
      <c r="A42" s="155" t="s">
        <v>65</v>
      </c>
      <c r="B42" s="155"/>
      <c r="C42" s="60">
        <v>0</v>
      </c>
      <c r="D42" s="62">
        <v>0</v>
      </c>
      <c r="E42" s="81">
        <v>0</v>
      </c>
      <c r="F42" s="88">
        <v>0</v>
      </c>
      <c r="G42" s="81">
        <v>0</v>
      </c>
      <c r="H42" s="81">
        <v>0</v>
      </c>
      <c r="I42" s="33"/>
      <c r="J42" s="31">
        <f t="shared" si="0"/>
        <v>0</v>
      </c>
      <c r="K42" s="32">
        <v>0</v>
      </c>
      <c r="L42" s="42">
        <f t="shared" si="3"/>
        <v>0</v>
      </c>
      <c r="M42" s="40" t="e">
        <f t="shared" si="4"/>
        <v>#DIV/0!</v>
      </c>
      <c r="N42" s="36">
        <f t="shared" si="1"/>
        <v>0</v>
      </c>
      <c r="O42" s="74" t="e">
        <f t="shared" si="2"/>
        <v>#DIV/0!</v>
      </c>
    </row>
    <row r="43" spans="1:15" ht="26.25" customHeight="1" x14ac:dyDescent="0.25">
      <c r="A43" s="153" t="s">
        <v>66</v>
      </c>
      <c r="B43" s="153"/>
      <c r="C43" s="106" t="s">
        <v>101</v>
      </c>
      <c r="D43" s="106" t="s">
        <v>95</v>
      </c>
      <c r="E43" s="85">
        <f>E44</f>
        <v>50.1</v>
      </c>
      <c r="F43" s="85">
        <f>F44</f>
        <v>7</v>
      </c>
      <c r="G43" s="85">
        <f>G44</f>
        <v>7</v>
      </c>
      <c r="H43" s="85">
        <f>H44</f>
        <v>7</v>
      </c>
      <c r="I43" s="38"/>
      <c r="J43" s="39">
        <f t="shared" si="0"/>
        <v>-43.1</v>
      </c>
      <c r="K43" s="37">
        <f>H43/E43*100</f>
        <v>13.972055888223553</v>
      </c>
      <c r="L43" s="39">
        <f t="shared" si="3"/>
        <v>0</v>
      </c>
      <c r="M43" s="37">
        <f t="shared" si="4"/>
        <v>100</v>
      </c>
      <c r="N43" s="36">
        <f t="shared" si="1"/>
        <v>0</v>
      </c>
      <c r="O43" s="75">
        <f t="shared" si="2"/>
        <v>100</v>
      </c>
    </row>
    <row r="44" spans="1:15" ht="26.25" customHeight="1" x14ac:dyDescent="0.25">
      <c r="A44" s="156" t="s">
        <v>67</v>
      </c>
      <c r="B44" s="156"/>
      <c r="C44" s="112" t="s">
        <v>101</v>
      </c>
      <c r="D44" s="113" t="s">
        <v>94</v>
      </c>
      <c r="E44" s="86">
        <v>50.1</v>
      </c>
      <c r="F44" s="79">
        <v>7</v>
      </c>
      <c r="G44" s="86">
        <v>7</v>
      </c>
      <c r="H44" s="86">
        <v>7</v>
      </c>
      <c r="I44" s="43"/>
      <c r="J44" s="44">
        <f t="shared" si="0"/>
        <v>-43.1</v>
      </c>
      <c r="K44" s="114">
        <f>H44/E44*100</f>
        <v>13.972055888223553</v>
      </c>
      <c r="L44" s="42">
        <f t="shared" si="3"/>
        <v>0</v>
      </c>
      <c r="M44" s="40">
        <f t="shared" si="4"/>
        <v>100</v>
      </c>
      <c r="N44" s="36">
        <f t="shared" si="1"/>
        <v>0</v>
      </c>
      <c r="O44" s="74">
        <f t="shared" si="2"/>
        <v>100</v>
      </c>
    </row>
    <row r="45" spans="1:15" x14ac:dyDescent="0.25">
      <c r="A45" s="140" t="s">
        <v>68</v>
      </c>
      <c r="B45" s="140"/>
      <c r="C45" s="108"/>
      <c r="D45" s="108"/>
      <c r="E45" s="77">
        <f>E7+E14+E16+E20+E28+E24+E30+E34+E37+E43</f>
        <v>22770</v>
      </c>
      <c r="F45" s="77">
        <f>F7+F14+F16+F20+F28+F24+F30+F34+F37+F43</f>
        <v>18750.599999999999</v>
      </c>
      <c r="G45" s="77">
        <f>G7+G14+G16+G20+G28+G24+G30+G34+G37+G43</f>
        <v>18690.999999999996</v>
      </c>
      <c r="H45" s="77">
        <f>H43+H37+H34+H30+H28+H24+H20+H16+H14+H7</f>
        <v>18691.399999999998</v>
      </c>
      <c r="I45" s="35"/>
      <c r="J45" s="36">
        <f t="shared" si="0"/>
        <v>-4078.6000000000022</v>
      </c>
      <c r="K45" s="34">
        <f>H45/E45*100</f>
        <v>82.087834870443558</v>
      </c>
      <c r="L45" s="39">
        <f t="shared" si="3"/>
        <v>-59.200000000000728</v>
      </c>
      <c r="M45" s="37">
        <f t="shared" si="4"/>
        <v>99.684276769810026</v>
      </c>
      <c r="N45" s="36">
        <f t="shared" si="1"/>
        <v>0.40000000000145519</v>
      </c>
      <c r="O45" s="75">
        <f t="shared" si="2"/>
        <v>100.00214006741213</v>
      </c>
    </row>
    <row r="48" spans="1:15" s="63" customFormat="1" ht="18.75" x14ac:dyDescent="0.3">
      <c r="A48" s="45" t="s">
        <v>24</v>
      </c>
      <c r="B48" s="45"/>
      <c r="C48" s="89"/>
      <c r="D48" s="89"/>
      <c r="E48" s="90"/>
      <c r="F48" s="115"/>
      <c r="G48" s="116"/>
      <c r="H48" s="117"/>
      <c r="J48" s="64" t="s">
        <v>110</v>
      </c>
    </row>
  </sheetData>
  <mergeCells count="50">
    <mergeCell ref="A42:B42"/>
    <mergeCell ref="A43:B43"/>
    <mergeCell ref="A44:B44"/>
    <mergeCell ref="A45:B45"/>
    <mergeCell ref="A37:B37"/>
    <mergeCell ref="A38:B38"/>
    <mergeCell ref="A39:B39"/>
    <mergeCell ref="A40:B40"/>
    <mergeCell ref="A41:B41"/>
    <mergeCell ref="A32:B32"/>
    <mergeCell ref="A33:B33"/>
    <mergeCell ref="A34:B34"/>
    <mergeCell ref="A35:B35"/>
    <mergeCell ref="A36:B36"/>
    <mergeCell ref="A27:B27"/>
    <mergeCell ref="A28:B28"/>
    <mergeCell ref="A29:B29"/>
    <mergeCell ref="A30:B30"/>
    <mergeCell ref="A31:B31"/>
    <mergeCell ref="A22:B22"/>
    <mergeCell ref="A23:B23"/>
    <mergeCell ref="A24:B24"/>
    <mergeCell ref="A25:B25"/>
    <mergeCell ref="A26:B26"/>
    <mergeCell ref="A17:B17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A1:M1"/>
    <mergeCell ref="F3:F6"/>
    <mergeCell ref="J3:K5"/>
    <mergeCell ref="L3:M5"/>
    <mergeCell ref="G3:G6"/>
    <mergeCell ref="H3:H6"/>
    <mergeCell ref="N3:O5"/>
    <mergeCell ref="C3:C6"/>
    <mergeCell ref="D3:D6"/>
    <mergeCell ref="E3:E6"/>
    <mergeCell ref="A3:B6"/>
  </mergeCells>
  <pageMargins left="0.70866141732283472" right="0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A35" sqref="A35"/>
    </sheetView>
  </sheetViews>
  <sheetFormatPr defaultRowHeight="15" x14ac:dyDescent="0.25"/>
  <cols>
    <col min="1" max="1" width="57.28515625" customWidth="1"/>
    <col min="2" max="2" width="8.7109375" style="76" customWidth="1"/>
    <col min="3" max="3" width="8.42578125" style="76" customWidth="1"/>
    <col min="4" max="4" width="9" style="76" customWidth="1"/>
    <col min="5" max="5" width="9.140625" style="76" customWidth="1"/>
    <col min="6" max="6" width="9" customWidth="1"/>
    <col min="7" max="7" width="8.85546875" customWidth="1"/>
    <col min="8" max="9" width="8.7109375" customWidth="1"/>
  </cols>
  <sheetData>
    <row r="1" spans="1:9" x14ac:dyDescent="0.25">
      <c r="A1" s="1" t="s">
        <v>26</v>
      </c>
    </row>
    <row r="2" spans="1:9" ht="18.75" x14ac:dyDescent="0.3">
      <c r="A2" s="119" t="s">
        <v>111</v>
      </c>
      <c r="B2" s="119"/>
      <c r="C2" s="119"/>
      <c r="D2" s="119"/>
      <c r="E2" s="119"/>
      <c r="F2" s="119"/>
      <c r="G2" s="119"/>
      <c r="H2" s="119"/>
      <c r="I2" s="119"/>
    </row>
    <row r="3" spans="1:9" ht="18.75" x14ac:dyDescent="0.3">
      <c r="A3" s="158" t="s">
        <v>126</v>
      </c>
      <c r="B3" s="158"/>
      <c r="C3" s="158"/>
      <c r="D3" s="158"/>
      <c r="E3" s="158"/>
      <c r="F3" s="158"/>
      <c r="G3" s="158"/>
      <c r="H3" s="158"/>
      <c r="I3" s="158"/>
    </row>
    <row r="4" spans="1:9" ht="8.25" customHeight="1" x14ac:dyDescent="0.25">
      <c r="A4" s="3"/>
      <c r="F4" s="1"/>
      <c r="G4" s="1"/>
      <c r="H4" s="1"/>
      <c r="I4" s="1"/>
    </row>
    <row r="5" spans="1:9" ht="4.5" customHeight="1" x14ac:dyDescent="0.25">
      <c r="A5" s="1"/>
      <c r="F5" s="1"/>
      <c r="G5" s="1"/>
      <c r="H5" s="1"/>
      <c r="I5" s="1"/>
    </row>
    <row r="6" spans="1:9" ht="42" customHeight="1" x14ac:dyDescent="0.25">
      <c r="A6" s="159" t="s">
        <v>2</v>
      </c>
      <c r="B6" s="162" t="s">
        <v>127</v>
      </c>
      <c r="C6" s="162" t="s">
        <v>128</v>
      </c>
      <c r="D6" s="162"/>
      <c r="E6" s="162" t="s">
        <v>129</v>
      </c>
      <c r="F6" s="163" t="s">
        <v>130</v>
      </c>
      <c r="G6" s="163"/>
      <c r="H6" s="163" t="s">
        <v>131</v>
      </c>
      <c r="I6" s="163"/>
    </row>
    <row r="7" spans="1:9" ht="25.5" customHeight="1" x14ac:dyDescent="0.25">
      <c r="A7" s="160"/>
      <c r="B7" s="162"/>
      <c r="C7" s="91" t="s">
        <v>79</v>
      </c>
      <c r="D7" s="91" t="s">
        <v>80</v>
      </c>
      <c r="E7" s="162"/>
      <c r="F7" s="163" t="s">
        <v>69</v>
      </c>
      <c r="G7" s="163" t="s">
        <v>29</v>
      </c>
      <c r="H7" s="163" t="s">
        <v>69</v>
      </c>
      <c r="I7" s="163" t="s">
        <v>29</v>
      </c>
    </row>
    <row r="8" spans="1:9" x14ac:dyDescent="0.25">
      <c r="A8" s="161"/>
      <c r="B8" s="162"/>
      <c r="C8" s="91" t="s">
        <v>70</v>
      </c>
      <c r="D8" s="91" t="s">
        <v>71</v>
      </c>
      <c r="E8" s="162"/>
      <c r="F8" s="163"/>
      <c r="G8" s="163"/>
      <c r="H8" s="163"/>
      <c r="I8" s="163"/>
    </row>
    <row r="9" spans="1:9" x14ac:dyDescent="0.25">
      <c r="A9" s="19" t="s">
        <v>5</v>
      </c>
      <c r="B9" s="92">
        <f>B10+B19</f>
        <v>10043</v>
      </c>
      <c r="C9" s="92">
        <f>C10+C19</f>
        <v>8096</v>
      </c>
      <c r="D9" s="92">
        <f>D10+D19</f>
        <v>8694.4000000000015</v>
      </c>
      <c r="E9" s="92">
        <f>E10+E19</f>
        <v>8694.4000000000015</v>
      </c>
      <c r="F9" s="67">
        <f>F10+F19</f>
        <v>-1348.6</v>
      </c>
      <c r="G9" s="67">
        <f>E9/B9*100</f>
        <v>86.571741511500562</v>
      </c>
      <c r="H9" s="68">
        <f>E9-D9</f>
        <v>0</v>
      </c>
      <c r="I9" s="69">
        <f>E9/D9*100</f>
        <v>100</v>
      </c>
    </row>
    <row r="10" spans="1:9" x14ac:dyDescent="0.25">
      <c r="A10" s="19" t="s">
        <v>6</v>
      </c>
      <c r="B10" s="92">
        <f>B11+B12+B13+B14+B15+B16+B18+B17</f>
        <v>7932.4</v>
      </c>
      <c r="C10" s="92">
        <f>C11+C12+C13+C14+C15+C16+C18+C17</f>
        <v>7942</v>
      </c>
      <c r="D10" s="92">
        <f>D11+D12+D13+D14+D15+D16+D18+D17</f>
        <v>8539.7000000000007</v>
      </c>
      <c r="E10" s="92">
        <f>E11+E12+E13+E14+E15+E16+E18</f>
        <v>8539.7000000000007</v>
      </c>
      <c r="F10" s="67">
        <f>F11+F12+F13+F14+F15+F16+F18</f>
        <v>607.30000000000018</v>
      </c>
      <c r="G10" s="67">
        <f t="shared" ref="G10:G16" si="0">E10/B10*100</f>
        <v>107.65594271594978</v>
      </c>
      <c r="H10" s="68">
        <f t="shared" ref="H10:H28" si="1">E10-D10</f>
        <v>0</v>
      </c>
      <c r="I10" s="69">
        <f t="shared" ref="I10:I13" si="2">E10/D10*100</f>
        <v>100</v>
      </c>
    </row>
    <row r="11" spans="1:9" ht="26.25" customHeight="1" x14ac:dyDescent="0.25">
      <c r="A11" s="21" t="s">
        <v>7</v>
      </c>
      <c r="B11" s="93">
        <v>2804.5</v>
      </c>
      <c r="C11" s="94">
        <v>2795</v>
      </c>
      <c r="D11" s="93">
        <v>3012.3</v>
      </c>
      <c r="E11" s="93">
        <v>3012.3</v>
      </c>
      <c r="F11" s="66">
        <f>E11-B11</f>
        <v>207.80000000000018</v>
      </c>
      <c r="G11" s="23">
        <f t="shared" si="0"/>
        <v>107.40952041362097</v>
      </c>
      <c r="H11" s="66">
        <f t="shared" si="1"/>
        <v>0</v>
      </c>
      <c r="I11" s="70">
        <f t="shared" si="2"/>
        <v>100</v>
      </c>
    </row>
    <row r="12" spans="1:9" ht="26.25" x14ac:dyDescent="0.25">
      <c r="A12" s="21" t="s">
        <v>76</v>
      </c>
      <c r="B12" s="93">
        <v>2498.6999999999998</v>
      </c>
      <c r="C12" s="94">
        <v>2115</v>
      </c>
      <c r="D12" s="93">
        <v>2130.6999999999998</v>
      </c>
      <c r="E12" s="93">
        <v>2130.6999999999998</v>
      </c>
      <c r="F12" s="66">
        <f t="shared" ref="F12:F18" si="3">E12-B12</f>
        <v>-368</v>
      </c>
      <c r="G12" s="23">
        <f t="shared" si="0"/>
        <v>85.27234161764116</v>
      </c>
      <c r="H12" s="66">
        <f t="shared" si="1"/>
        <v>0</v>
      </c>
      <c r="I12" s="70">
        <f t="shared" si="2"/>
        <v>100</v>
      </c>
    </row>
    <row r="13" spans="1:9" x14ac:dyDescent="0.25">
      <c r="A13" s="21" t="s">
        <v>8</v>
      </c>
      <c r="B13" s="95">
        <v>-1.1000000000000001</v>
      </c>
      <c r="C13" s="94">
        <v>539</v>
      </c>
      <c r="D13" s="95">
        <v>831.3</v>
      </c>
      <c r="E13" s="95">
        <v>831.3</v>
      </c>
      <c r="F13" s="66">
        <f t="shared" si="3"/>
        <v>832.4</v>
      </c>
      <c r="G13" s="23">
        <v>0</v>
      </c>
      <c r="H13" s="66">
        <f t="shared" si="1"/>
        <v>0</v>
      </c>
      <c r="I13" s="70">
        <f t="shared" si="2"/>
        <v>100</v>
      </c>
    </row>
    <row r="14" spans="1:9" ht="12.75" customHeight="1" x14ac:dyDescent="0.25">
      <c r="A14" s="21" t="s">
        <v>9</v>
      </c>
      <c r="B14" s="95">
        <v>-295.7</v>
      </c>
      <c r="C14" s="94">
        <v>100</v>
      </c>
      <c r="D14" s="95">
        <v>105.4</v>
      </c>
      <c r="E14" s="95">
        <v>105.4</v>
      </c>
      <c r="F14" s="66">
        <f t="shared" si="3"/>
        <v>401.1</v>
      </c>
      <c r="G14" s="23">
        <f t="shared" si="0"/>
        <v>-35.644234020967197</v>
      </c>
      <c r="H14" s="66">
        <f t="shared" si="1"/>
        <v>0</v>
      </c>
      <c r="I14" s="70">
        <f t="shared" ref="I14:I28" si="4">E14/D14*100</f>
        <v>100</v>
      </c>
    </row>
    <row r="15" spans="1:9" x14ac:dyDescent="0.25">
      <c r="A15" s="21" t="s">
        <v>10</v>
      </c>
      <c r="B15" s="95">
        <v>0</v>
      </c>
      <c r="C15" s="94">
        <v>0</v>
      </c>
      <c r="D15" s="95">
        <v>0</v>
      </c>
      <c r="E15" s="95">
        <v>0</v>
      </c>
      <c r="F15" s="66">
        <f t="shared" si="3"/>
        <v>0</v>
      </c>
      <c r="G15" s="23">
        <v>0</v>
      </c>
      <c r="H15" s="66">
        <f t="shared" si="1"/>
        <v>0</v>
      </c>
      <c r="I15" s="70" t="s">
        <v>26</v>
      </c>
    </row>
    <row r="16" spans="1:9" x14ac:dyDescent="0.25">
      <c r="A16" s="21" t="s">
        <v>11</v>
      </c>
      <c r="B16" s="96">
        <v>2926</v>
      </c>
      <c r="C16" s="94">
        <v>2393</v>
      </c>
      <c r="D16" s="96">
        <v>2460</v>
      </c>
      <c r="E16" s="96">
        <v>2460</v>
      </c>
      <c r="F16" s="66">
        <f t="shared" si="3"/>
        <v>-466</v>
      </c>
      <c r="G16" s="23">
        <f t="shared" si="0"/>
        <v>84.073820915926177</v>
      </c>
      <c r="H16" s="66">
        <f t="shared" si="1"/>
        <v>0</v>
      </c>
      <c r="I16" s="70">
        <f t="shared" si="4"/>
        <v>100</v>
      </c>
    </row>
    <row r="17" spans="1:9" x14ac:dyDescent="0.25">
      <c r="A17" s="21" t="s">
        <v>72</v>
      </c>
      <c r="B17" s="96">
        <v>0</v>
      </c>
      <c r="C17" s="94">
        <v>0</v>
      </c>
      <c r="D17" s="96">
        <v>0</v>
      </c>
      <c r="E17" s="96">
        <v>0</v>
      </c>
      <c r="F17" s="66">
        <f t="shared" si="3"/>
        <v>0</v>
      </c>
      <c r="G17" s="23">
        <v>0</v>
      </c>
      <c r="H17" s="66">
        <f t="shared" si="1"/>
        <v>0</v>
      </c>
      <c r="I17" s="70" t="s">
        <v>26</v>
      </c>
    </row>
    <row r="18" spans="1:9" ht="26.25" x14ac:dyDescent="0.25">
      <c r="A18" s="21" t="s">
        <v>13</v>
      </c>
      <c r="B18" s="95">
        <v>0</v>
      </c>
      <c r="C18" s="94">
        <v>0</v>
      </c>
      <c r="D18" s="95">
        <v>0</v>
      </c>
      <c r="E18" s="95">
        <v>0</v>
      </c>
      <c r="F18" s="66">
        <f t="shared" si="3"/>
        <v>0</v>
      </c>
      <c r="G18" s="23">
        <v>0</v>
      </c>
      <c r="H18" s="66">
        <f t="shared" si="1"/>
        <v>0</v>
      </c>
      <c r="I18" s="70" t="s">
        <v>26</v>
      </c>
    </row>
    <row r="19" spans="1:9" ht="12.75" customHeight="1" x14ac:dyDescent="0.25">
      <c r="A19" s="19" t="s">
        <v>14</v>
      </c>
      <c r="B19" s="97">
        <f>B20+B21+B22+B23+B24+B25+B26</f>
        <v>2110.6</v>
      </c>
      <c r="C19" s="97">
        <f>C20+C21+C22+C23+C24+C25+C26</f>
        <v>154</v>
      </c>
      <c r="D19" s="97">
        <f>D20+D21+D22+D23+D24+D25+D26</f>
        <v>154.69999999999999</v>
      </c>
      <c r="E19" s="97">
        <f>E20+E21+E22+E23+E24+E25+E26</f>
        <v>154.69999999999999</v>
      </c>
      <c r="F19" s="20">
        <f>F20+F21+F22+F23+F24+F25+F26</f>
        <v>-1955.9</v>
      </c>
      <c r="G19" s="20">
        <f t="shared" ref="G19:G24" si="5">E19/B19*100</f>
        <v>7.3296692883540224</v>
      </c>
      <c r="H19" s="72">
        <f t="shared" si="1"/>
        <v>0</v>
      </c>
      <c r="I19" s="73">
        <f t="shared" si="4"/>
        <v>100</v>
      </c>
    </row>
    <row r="20" spans="1:9" ht="63" customHeight="1" x14ac:dyDescent="0.25">
      <c r="A20" s="21" t="s">
        <v>15</v>
      </c>
      <c r="B20" s="95">
        <v>0</v>
      </c>
      <c r="C20" s="94">
        <v>0</v>
      </c>
      <c r="D20" s="95">
        <v>0</v>
      </c>
      <c r="E20" s="95">
        <v>0</v>
      </c>
      <c r="F20" s="66">
        <f t="shared" ref="F20:F27" si="6">E20-B20</f>
        <v>0</v>
      </c>
      <c r="G20" s="23" t="e">
        <f t="shared" si="5"/>
        <v>#DIV/0!</v>
      </c>
      <c r="H20" s="66">
        <f t="shared" si="1"/>
        <v>0</v>
      </c>
      <c r="I20" s="70" t="e">
        <f t="shared" si="4"/>
        <v>#DIV/0!</v>
      </c>
    </row>
    <row r="21" spans="1:9" ht="48.75" customHeight="1" x14ac:dyDescent="0.25">
      <c r="A21" s="21" t="s">
        <v>16</v>
      </c>
      <c r="B21" s="95">
        <v>266.2</v>
      </c>
      <c r="C21" s="94">
        <v>133</v>
      </c>
      <c r="D21" s="95">
        <v>133.5</v>
      </c>
      <c r="E21" s="95">
        <v>133.5</v>
      </c>
      <c r="F21" s="66">
        <f t="shared" si="6"/>
        <v>-132.69999999999999</v>
      </c>
      <c r="G21" s="23">
        <f t="shared" si="5"/>
        <v>50.150262960180314</v>
      </c>
      <c r="H21" s="66">
        <f t="shared" si="1"/>
        <v>0</v>
      </c>
      <c r="I21" s="70">
        <f t="shared" si="4"/>
        <v>100</v>
      </c>
    </row>
    <row r="22" spans="1:9" ht="28.5" customHeight="1" x14ac:dyDescent="0.25">
      <c r="A22" s="21" t="s">
        <v>73</v>
      </c>
      <c r="B22" s="95">
        <v>123.6</v>
      </c>
      <c r="C22" s="94">
        <v>18</v>
      </c>
      <c r="D22" s="95">
        <v>18.2</v>
      </c>
      <c r="E22" s="95">
        <v>18.2</v>
      </c>
      <c r="F22" s="66">
        <f t="shared" si="6"/>
        <v>-105.39999999999999</v>
      </c>
      <c r="G22" s="23">
        <f t="shared" si="5"/>
        <v>14.724919093851133</v>
      </c>
      <c r="H22" s="66">
        <f t="shared" si="1"/>
        <v>0</v>
      </c>
      <c r="I22" s="70">
        <f t="shared" si="4"/>
        <v>100</v>
      </c>
    </row>
    <row r="23" spans="1:9" ht="27" customHeight="1" x14ac:dyDescent="0.25">
      <c r="A23" s="21" t="s">
        <v>18</v>
      </c>
      <c r="B23" s="95">
        <v>0</v>
      </c>
      <c r="C23" s="94">
        <v>0</v>
      </c>
      <c r="D23" s="95">
        <v>0</v>
      </c>
      <c r="E23" s="95">
        <v>0</v>
      </c>
      <c r="F23" s="66">
        <f t="shared" si="6"/>
        <v>0</v>
      </c>
      <c r="G23" s="23">
        <v>0</v>
      </c>
      <c r="H23" s="66">
        <f t="shared" si="1"/>
        <v>0</v>
      </c>
      <c r="I23" s="70">
        <v>0</v>
      </c>
    </row>
    <row r="24" spans="1:9" ht="26.25" x14ac:dyDescent="0.25">
      <c r="A24" s="21" t="s">
        <v>74</v>
      </c>
      <c r="B24" s="95">
        <v>1833.8</v>
      </c>
      <c r="C24" s="94">
        <v>0</v>
      </c>
      <c r="D24" s="95">
        <v>0</v>
      </c>
      <c r="E24" s="95">
        <v>0</v>
      </c>
      <c r="F24" s="66">
        <f t="shared" si="6"/>
        <v>-1833.8</v>
      </c>
      <c r="G24" s="23">
        <f t="shared" si="5"/>
        <v>0</v>
      </c>
      <c r="H24" s="66">
        <f t="shared" si="1"/>
        <v>0</v>
      </c>
      <c r="I24" s="70" t="e">
        <f t="shared" si="4"/>
        <v>#DIV/0!</v>
      </c>
    </row>
    <row r="25" spans="1:9" x14ac:dyDescent="0.25">
      <c r="A25" s="21" t="s">
        <v>20</v>
      </c>
      <c r="B25" s="95">
        <v>0</v>
      </c>
      <c r="C25" s="94">
        <v>3</v>
      </c>
      <c r="D25" s="95">
        <v>3</v>
      </c>
      <c r="E25" s="95">
        <v>3</v>
      </c>
      <c r="F25" s="66">
        <f t="shared" si="6"/>
        <v>3</v>
      </c>
      <c r="G25" s="23">
        <v>0</v>
      </c>
      <c r="H25" s="66">
        <f t="shared" si="1"/>
        <v>0</v>
      </c>
      <c r="I25" s="70">
        <v>0</v>
      </c>
    </row>
    <row r="26" spans="1:9" x14ac:dyDescent="0.25">
      <c r="A26" s="21" t="s">
        <v>21</v>
      </c>
      <c r="B26" s="96">
        <v>-113</v>
      </c>
      <c r="C26" s="94">
        <v>0</v>
      </c>
      <c r="D26" s="96">
        <v>0</v>
      </c>
      <c r="E26" s="96">
        <v>0</v>
      </c>
      <c r="F26" s="66">
        <f t="shared" si="6"/>
        <v>113</v>
      </c>
      <c r="G26" s="23">
        <f t="shared" ref="G26:G28" si="7">E26/B26*100</f>
        <v>0</v>
      </c>
      <c r="H26" s="66">
        <f t="shared" si="1"/>
        <v>0</v>
      </c>
      <c r="I26" s="70" t="e">
        <f t="shared" si="4"/>
        <v>#DIV/0!</v>
      </c>
    </row>
    <row r="27" spans="1:9" ht="17.25" customHeight="1" x14ac:dyDescent="0.25">
      <c r="A27" s="19" t="s">
        <v>22</v>
      </c>
      <c r="B27" s="92">
        <v>12998.8</v>
      </c>
      <c r="C27" s="92">
        <v>8258.2999999999993</v>
      </c>
      <c r="D27" s="92">
        <v>8257.9</v>
      </c>
      <c r="E27" s="92">
        <v>8257.9</v>
      </c>
      <c r="F27" s="72">
        <f t="shared" si="6"/>
        <v>-4740.8999999999996</v>
      </c>
      <c r="G27" s="20">
        <f t="shared" si="7"/>
        <v>63.528171831245963</v>
      </c>
      <c r="H27" s="72">
        <f t="shared" si="1"/>
        <v>0</v>
      </c>
      <c r="I27" s="73">
        <f t="shared" si="4"/>
        <v>100</v>
      </c>
    </row>
    <row r="28" spans="1:9" x14ac:dyDescent="0.25">
      <c r="A28" s="27" t="s">
        <v>23</v>
      </c>
      <c r="B28" s="92">
        <f>B27+B9</f>
        <v>23041.8</v>
      </c>
      <c r="C28" s="92">
        <f>C27+C9</f>
        <v>16354.3</v>
      </c>
      <c r="D28" s="92">
        <f>D27+D9</f>
        <v>16952.300000000003</v>
      </c>
      <c r="E28" s="92">
        <f>E27+E9</f>
        <v>16952.300000000003</v>
      </c>
      <c r="F28" s="67">
        <f>F27+F9</f>
        <v>-6089.5</v>
      </c>
      <c r="G28" s="67">
        <f t="shared" si="7"/>
        <v>73.571943164162533</v>
      </c>
      <c r="H28" s="71">
        <f t="shared" si="1"/>
        <v>0</v>
      </c>
      <c r="I28" s="73">
        <f t="shared" si="4"/>
        <v>100</v>
      </c>
    </row>
    <row r="29" spans="1:9" ht="24" customHeight="1" x14ac:dyDescent="0.3">
      <c r="A29" s="30" t="s">
        <v>24</v>
      </c>
      <c r="F29" s="1"/>
      <c r="G29" s="45" t="s">
        <v>112</v>
      </c>
      <c r="H29" s="1"/>
      <c r="I29" s="45"/>
    </row>
    <row r="39" ht="55.5" customHeight="1" x14ac:dyDescent="0.25"/>
  </sheetData>
  <mergeCells count="12">
    <mergeCell ref="A2:I2"/>
    <mergeCell ref="A3:I3"/>
    <mergeCell ref="A6:A8"/>
    <mergeCell ref="B6:B8"/>
    <mergeCell ref="C6:D6"/>
    <mergeCell ref="E6:E8"/>
    <mergeCell ref="F6:G6"/>
    <mergeCell ref="H6:I6"/>
    <mergeCell ref="F7:F8"/>
    <mergeCell ref="G7:G8"/>
    <mergeCell ref="H7:H8"/>
    <mergeCell ref="I7:I8"/>
  </mergeCells>
  <pageMargins left="0.70866141732283472" right="0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A12" sqref="A12"/>
    </sheetView>
  </sheetViews>
  <sheetFormatPr defaultRowHeight="15" x14ac:dyDescent="0.25"/>
  <cols>
    <col min="1" max="1" width="42.85546875" customWidth="1"/>
    <col min="2" max="2" width="12" customWidth="1"/>
    <col min="3" max="3" width="9.85546875" style="1" customWidth="1"/>
    <col min="4" max="4" width="9.42578125" style="1" customWidth="1"/>
    <col min="5" max="5" width="9.28515625" style="1" customWidth="1"/>
    <col min="6" max="6" width="11" customWidth="1"/>
  </cols>
  <sheetData>
    <row r="1" spans="1:7" ht="10.5" customHeight="1" x14ac:dyDescent="0.25">
      <c r="A1" s="1" t="s">
        <v>26</v>
      </c>
      <c r="B1" s="1"/>
    </row>
    <row r="2" spans="1:7" ht="18.75" x14ac:dyDescent="0.3">
      <c r="A2" s="167" t="s">
        <v>113</v>
      </c>
      <c r="B2" s="167"/>
      <c r="C2" s="168"/>
      <c r="D2" s="168"/>
      <c r="E2" s="168"/>
      <c r="F2" s="168"/>
      <c r="G2" s="168"/>
    </row>
    <row r="3" spans="1:7" ht="18.75" x14ac:dyDescent="0.3">
      <c r="A3" s="165" t="s">
        <v>140</v>
      </c>
      <c r="B3" s="165"/>
      <c r="C3" s="166"/>
      <c r="D3" s="166"/>
      <c r="E3" s="166"/>
      <c r="F3" s="166"/>
    </row>
    <row r="4" spans="1:7" ht="9" customHeight="1" x14ac:dyDescent="0.25">
      <c r="A4" s="3"/>
      <c r="B4" s="13"/>
      <c r="C4" s="13"/>
      <c r="D4" s="13"/>
      <c r="E4" s="13"/>
    </row>
    <row r="5" spans="1:7" x14ac:dyDescent="0.25">
      <c r="A5" s="1"/>
      <c r="B5" s="1"/>
      <c r="E5" s="1" t="s">
        <v>81</v>
      </c>
    </row>
    <row r="6" spans="1:7" ht="15" customHeight="1" x14ac:dyDescent="0.25">
      <c r="A6" s="159" t="s">
        <v>2</v>
      </c>
      <c r="B6" s="164" t="s">
        <v>115</v>
      </c>
      <c r="C6" s="164" t="s">
        <v>116</v>
      </c>
      <c r="D6" s="164" t="s">
        <v>132</v>
      </c>
      <c r="E6" s="164" t="s">
        <v>133</v>
      </c>
    </row>
    <row r="7" spans="1:7" ht="15" customHeight="1" x14ac:dyDescent="0.25">
      <c r="A7" s="160"/>
      <c r="B7" s="164"/>
      <c r="C7" s="164"/>
      <c r="D7" s="164"/>
      <c r="E7" s="164"/>
    </row>
    <row r="8" spans="1:7" ht="45" customHeight="1" x14ac:dyDescent="0.25">
      <c r="A8" s="161"/>
      <c r="B8" s="164"/>
      <c r="C8" s="164"/>
      <c r="D8" s="164"/>
      <c r="E8" s="164"/>
    </row>
    <row r="9" spans="1:7" x14ac:dyDescent="0.25">
      <c r="A9" s="19" t="s">
        <v>5</v>
      </c>
      <c r="B9" s="20">
        <f>B10+B19</f>
        <v>10043</v>
      </c>
      <c r="C9" s="20">
        <f>C10+C19</f>
        <v>43.586004565615532</v>
      </c>
      <c r="D9" s="20">
        <f>D10+D19</f>
        <v>8694.4000000000015</v>
      </c>
      <c r="E9" s="20">
        <f>D9*100/D28</f>
        <v>51.287435923149069</v>
      </c>
    </row>
    <row r="10" spans="1:7" x14ac:dyDescent="0.25">
      <c r="A10" s="19" t="s">
        <v>6</v>
      </c>
      <c r="B10" s="20">
        <f>SUM(B11:B18)</f>
        <v>7932.4</v>
      </c>
      <c r="C10" s="20">
        <f>B10*100/B28</f>
        <v>34.426129903045769</v>
      </c>
      <c r="D10" s="20">
        <f>SUM(D11:D18)</f>
        <v>8539.7000000000007</v>
      </c>
      <c r="E10" s="20">
        <f>E11+E12+E13+E14+E15+E16+E18+E17</f>
        <v>50.374875385640877</v>
      </c>
    </row>
    <row r="11" spans="1:7" x14ac:dyDescent="0.25">
      <c r="A11" s="21" t="s">
        <v>7</v>
      </c>
      <c r="B11" s="22">
        <v>2804.5</v>
      </c>
      <c r="C11" s="22">
        <f>B11*100/B28</f>
        <v>12.171358140423058</v>
      </c>
      <c r="D11" s="22">
        <v>3012.3</v>
      </c>
      <c r="E11" s="22">
        <f>D11*100/D28</f>
        <v>17.769270246515219</v>
      </c>
    </row>
    <row r="12" spans="1:7" ht="41.25" customHeight="1" x14ac:dyDescent="0.25">
      <c r="A12" s="21" t="s">
        <v>76</v>
      </c>
      <c r="B12" s="22">
        <v>2498.6999999999998</v>
      </c>
      <c r="C12" s="22">
        <v>0</v>
      </c>
      <c r="D12" s="22">
        <v>2130.6999999999998</v>
      </c>
      <c r="E12" s="22">
        <f>D12*100/D28</f>
        <v>12.568795974587514</v>
      </c>
    </row>
    <row r="13" spans="1:7" x14ac:dyDescent="0.25">
      <c r="A13" s="21" t="s">
        <v>8</v>
      </c>
      <c r="B13" s="24">
        <v>-1.1000000000000001</v>
      </c>
      <c r="C13" s="24">
        <v>0</v>
      </c>
      <c r="D13" s="24">
        <v>831.3</v>
      </c>
      <c r="E13" s="24">
        <f>D13*100/D28</f>
        <v>4.9037593718846404</v>
      </c>
    </row>
    <row r="14" spans="1:7" ht="24.75" customHeight="1" x14ac:dyDescent="0.25">
      <c r="A14" s="21" t="s">
        <v>9</v>
      </c>
      <c r="B14" s="24">
        <v>-295.7</v>
      </c>
      <c r="C14" s="24">
        <f>B14*100/B28</f>
        <v>-1.2833198795233012</v>
      </c>
      <c r="D14" s="24">
        <v>105.4</v>
      </c>
      <c r="E14" s="24">
        <f>D14*100/D28</f>
        <v>0.62174454203854335</v>
      </c>
    </row>
    <row r="15" spans="1:7" x14ac:dyDescent="0.25">
      <c r="A15" s="21" t="s">
        <v>10</v>
      </c>
      <c r="B15" s="24">
        <v>0</v>
      </c>
      <c r="C15" s="24">
        <v>0</v>
      </c>
      <c r="D15" s="24">
        <v>0</v>
      </c>
      <c r="E15" s="24">
        <v>0</v>
      </c>
    </row>
    <row r="16" spans="1:7" x14ac:dyDescent="0.25">
      <c r="A16" s="21" t="s">
        <v>11</v>
      </c>
      <c r="B16" s="25">
        <v>2926</v>
      </c>
      <c r="C16" s="25">
        <f>B16*100/B28</f>
        <v>12.698660694910988</v>
      </c>
      <c r="D16" s="25">
        <v>2460</v>
      </c>
      <c r="E16" s="25">
        <f>D16*100/D28</f>
        <v>14.511305250614958</v>
      </c>
    </row>
    <row r="17" spans="1:5" x14ac:dyDescent="0.25">
      <c r="A17" s="21" t="s">
        <v>72</v>
      </c>
      <c r="B17" s="25">
        <v>0</v>
      </c>
      <c r="C17" s="25">
        <v>0</v>
      </c>
      <c r="D17" s="25">
        <v>0</v>
      </c>
      <c r="E17" s="25">
        <v>0</v>
      </c>
    </row>
    <row r="18" spans="1:5" ht="26.25" x14ac:dyDescent="0.25">
      <c r="A18" s="21" t="s">
        <v>13</v>
      </c>
      <c r="B18" s="24">
        <v>0</v>
      </c>
      <c r="C18" s="24">
        <v>0</v>
      </c>
      <c r="D18" s="24">
        <v>0</v>
      </c>
      <c r="E18" s="24">
        <v>0</v>
      </c>
    </row>
    <row r="19" spans="1:5" x14ac:dyDescent="0.25">
      <c r="A19" s="19" t="s">
        <v>14</v>
      </c>
      <c r="B19" s="26">
        <f>B20+B21+B22+B23+B24+B25+B26</f>
        <v>2110.6</v>
      </c>
      <c r="C19" s="26">
        <f>C20+C21+C22+C23+C24+C25+C26</f>
        <v>9.1598746625697647</v>
      </c>
      <c r="D19" s="26">
        <f>SUM(D20:D26)</f>
        <v>154.69999999999999</v>
      </c>
      <c r="E19" s="26">
        <f>D19*100/D28</f>
        <v>0.91256053750818444</v>
      </c>
    </row>
    <row r="20" spans="1:5" ht="81.75" customHeight="1" x14ac:dyDescent="0.25">
      <c r="A20" s="21" t="s">
        <v>15</v>
      </c>
      <c r="B20" s="24">
        <v>0</v>
      </c>
      <c r="C20" s="24">
        <f>B20*100/B28</f>
        <v>0</v>
      </c>
      <c r="D20" s="24">
        <v>0</v>
      </c>
      <c r="E20" s="26">
        <f>D20*100/D28</f>
        <v>0</v>
      </c>
    </row>
    <row r="21" spans="1:5" ht="76.5" customHeight="1" x14ac:dyDescent="0.25">
      <c r="A21" s="21" t="s">
        <v>16</v>
      </c>
      <c r="B21" s="24">
        <v>266.2</v>
      </c>
      <c r="C21" s="24">
        <f>B21*100/B28</f>
        <v>1.1552916872813757</v>
      </c>
      <c r="D21" s="24">
        <v>133.5</v>
      </c>
      <c r="E21" s="24">
        <f>D21*100/D28</f>
        <v>0.78750376055166538</v>
      </c>
    </row>
    <row r="22" spans="1:5" ht="54.75" customHeight="1" x14ac:dyDescent="0.25">
      <c r="A22" s="21" t="s">
        <v>73</v>
      </c>
      <c r="B22" s="24">
        <v>123.6</v>
      </c>
      <c r="C22" s="24">
        <f>B22*100/B28</f>
        <v>0.53641642580006776</v>
      </c>
      <c r="D22" s="24">
        <v>18.2</v>
      </c>
      <c r="E22" s="24">
        <f>D22*100/D28</f>
        <v>0.10736006323625701</v>
      </c>
    </row>
    <row r="23" spans="1:5" ht="42" customHeight="1" x14ac:dyDescent="0.25">
      <c r="A23" s="21" t="s">
        <v>18</v>
      </c>
      <c r="B23" s="24">
        <v>0</v>
      </c>
      <c r="C23" s="24"/>
      <c r="D23" s="24">
        <v>0</v>
      </c>
      <c r="E23" s="24">
        <v>0</v>
      </c>
    </row>
    <row r="24" spans="1:5" ht="43.5" customHeight="1" x14ac:dyDescent="0.25">
      <c r="A24" s="21" t="s">
        <v>74</v>
      </c>
      <c r="B24" s="24">
        <v>1833.8</v>
      </c>
      <c r="C24" s="24">
        <f>B24*100/B28</f>
        <v>7.9585796248556973</v>
      </c>
      <c r="D24" s="24">
        <v>0</v>
      </c>
      <c r="E24" s="24">
        <f>D24*100/D28</f>
        <v>0</v>
      </c>
    </row>
    <row r="25" spans="1:5" ht="24" customHeight="1" x14ac:dyDescent="0.25">
      <c r="A25" s="21" t="s">
        <v>20</v>
      </c>
      <c r="B25" s="24">
        <v>0</v>
      </c>
      <c r="C25" s="24"/>
      <c r="D25" s="24">
        <v>3</v>
      </c>
      <c r="E25" s="24">
        <v>0</v>
      </c>
    </row>
    <row r="26" spans="1:5" ht="24.75" customHeight="1" x14ac:dyDescent="0.25">
      <c r="A26" s="21" t="s">
        <v>21</v>
      </c>
      <c r="B26" s="25">
        <v>-113</v>
      </c>
      <c r="C26" s="25">
        <f>B26*100/B28</f>
        <v>-0.49041307536737583</v>
      </c>
      <c r="D26" s="25">
        <v>0</v>
      </c>
      <c r="E26" s="25">
        <f>D26*100/D28</f>
        <v>0</v>
      </c>
    </row>
    <row r="27" spans="1:5" x14ac:dyDescent="0.25">
      <c r="A27" s="19" t="s">
        <v>22</v>
      </c>
      <c r="B27" s="20">
        <v>12998.8</v>
      </c>
      <c r="C27" s="20">
        <f>B27*100/B28</f>
        <v>56.413995434384468</v>
      </c>
      <c r="D27" s="20">
        <v>8257.9</v>
      </c>
      <c r="E27" s="20">
        <f>D27*100/D28</f>
        <v>48.712564076850917</v>
      </c>
    </row>
    <row r="28" spans="1:5" x14ac:dyDescent="0.25">
      <c r="A28" s="27" t="s">
        <v>23</v>
      </c>
      <c r="B28" s="20">
        <f>B27+B9</f>
        <v>23041.8</v>
      </c>
      <c r="C28" s="20">
        <f>C9+C27</f>
        <v>100</v>
      </c>
      <c r="D28" s="20">
        <f>D27+D9</f>
        <v>16952.300000000003</v>
      </c>
      <c r="E28" s="20">
        <f>E27+E9</f>
        <v>99.999999999999986</v>
      </c>
    </row>
    <row r="29" spans="1:5" ht="18.75" x14ac:dyDescent="0.3">
      <c r="A29" s="45" t="s">
        <v>24</v>
      </c>
      <c r="B29" s="13"/>
      <c r="C29" s="13"/>
      <c r="D29" s="65" t="s">
        <v>112</v>
      </c>
      <c r="E29" s="13"/>
    </row>
  </sheetData>
  <mergeCells count="7">
    <mergeCell ref="C6:C8"/>
    <mergeCell ref="D6:D8"/>
    <mergeCell ref="E6:E8"/>
    <mergeCell ref="A3:F3"/>
    <mergeCell ref="A2:G2"/>
    <mergeCell ref="A6:A8"/>
    <mergeCell ref="B6:B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E12" sqref="E12"/>
    </sheetView>
  </sheetViews>
  <sheetFormatPr defaultRowHeight="15" x14ac:dyDescent="0.25"/>
  <cols>
    <col min="1" max="1" width="21.5703125" customWidth="1"/>
    <col min="2" max="5" width="9.140625" style="76"/>
  </cols>
  <sheetData>
    <row r="1" spans="1:11" ht="18.75" x14ac:dyDescent="0.3">
      <c r="A1" s="170" t="s">
        <v>114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ht="18.75" x14ac:dyDescent="0.3">
      <c r="A2" s="170" t="s">
        <v>134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ht="15.75" x14ac:dyDescent="0.25">
      <c r="A3" s="54"/>
      <c r="B3" s="98"/>
      <c r="C3" s="99"/>
      <c r="D3" s="99"/>
      <c r="E3" s="99"/>
      <c r="F3" s="54"/>
      <c r="G3" s="54"/>
      <c r="H3" s="54"/>
      <c r="I3" s="54"/>
      <c r="J3" s="54" t="s">
        <v>81</v>
      </c>
      <c r="K3" s="55"/>
    </row>
    <row r="4" spans="1:11" ht="79.5" customHeight="1" x14ac:dyDescent="0.25">
      <c r="A4" s="171" t="s">
        <v>82</v>
      </c>
      <c r="B4" s="172" t="s">
        <v>118</v>
      </c>
      <c r="C4" s="172" t="s">
        <v>135</v>
      </c>
      <c r="D4" s="172"/>
      <c r="E4" s="173" t="s">
        <v>136</v>
      </c>
      <c r="F4" s="171" t="s">
        <v>137</v>
      </c>
      <c r="G4" s="171"/>
      <c r="H4" s="171" t="s">
        <v>138</v>
      </c>
      <c r="I4" s="171"/>
      <c r="J4" s="171" t="s">
        <v>139</v>
      </c>
      <c r="K4" s="171"/>
    </row>
    <row r="5" spans="1:11" ht="70.5" customHeight="1" x14ac:dyDescent="0.25">
      <c r="A5" s="171"/>
      <c r="B5" s="172"/>
      <c r="C5" s="100" t="s">
        <v>83</v>
      </c>
      <c r="D5" s="101" t="s">
        <v>84</v>
      </c>
      <c r="E5" s="174"/>
      <c r="F5" s="56" t="s">
        <v>85</v>
      </c>
      <c r="G5" s="56" t="s">
        <v>29</v>
      </c>
      <c r="H5" s="56" t="s">
        <v>85</v>
      </c>
      <c r="I5" s="56" t="s">
        <v>29</v>
      </c>
      <c r="J5" s="56" t="s">
        <v>85</v>
      </c>
      <c r="K5" s="56" t="s">
        <v>29</v>
      </c>
    </row>
    <row r="6" spans="1:11" ht="21" customHeight="1" x14ac:dyDescent="0.25">
      <c r="A6" s="57" t="s">
        <v>86</v>
      </c>
      <c r="B6" s="102">
        <v>5877.1</v>
      </c>
      <c r="C6" s="102">
        <v>5716.3</v>
      </c>
      <c r="D6" s="102">
        <v>5716.3</v>
      </c>
      <c r="E6" s="102">
        <v>5716.3</v>
      </c>
      <c r="F6" s="11">
        <f>E6-B6</f>
        <v>-160.80000000000018</v>
      </c>
      <c r="G6" s="11">
        <f>E6/B6*100</f>
        <v>97.26395671334501</v>
      </c>
      <c r="H6" s="11">
        <f>E6-C6</f>
        <v>0</v>
      </c>
      <c r="I6" s="11">
        <v>0</v>
      </c>
      <c r="J6" s="11">
        <f>E6-D6</f>
        <v>0</v>
      </c>
      <c r="K6" s="11">
        <v>0</v>
      </c>
    </row>
    <row r="7" spans="1:11" ht="15.75" x14ac:dyDescent="0.25">
      <c r="A7" s="57" t="s">
        <v>87</v>
      </c>
      <c r="B7" s="103">
        <v>6788.1</v>
      </c>
      <c r="C7" s="103">
        <v>2342.1999999999998</v>
      </c>
      <c r="D7" s="103">
        <v>2342.1999999999998</v>
      </c>
      <c r="E7" s="103">
        <v>2342.1999999999998</v>
      </c>
      <c r="F7" s="11">
        <f t="shared" ref="F7:F12" si="0">E7-B7</f>
        <v>-4445.9000000000005</v>
      </c>
      <c r="G7" s="11">
        <f t="shared" ref="G7:G12" si="1">E7/B7*100</f>
        <v>34.504500522974027</v>
      </c>
      <c r="H7" s="11">
        <f t="shared" ref="H7:H12" si="2">E7-C7</f>
        <v>0</v>
      </c>
      <c r="I7" s="11">
        <v>0</v>
      </c>
      <c r="J7" s="11">
        <f t="shared" ref="J7:J12" si="3">E7-D7</f>
        <v>0</v>
      </c>
      <c r="K7" s="11">
        <f t="shared" ref="K7:K12" si="4">E7/D7*100</f>
        <v>100</v>
      </c>
    </row>
    <row r="8" spans="1:11" ht="15.75" x14ac:dyDescent="0.25">
      <c r="A8" s="57" t="s">
        <v>88</v>
      </c>
      <c r="B8" s="103">
        <v>194.2</v>
      </c>
      <c r="C8" s="103">
        <v>189.8</v>
      </c>
      <c r="D8" s="103">
        <v>189.8</v>
      </c>
      <c r="E8" s="103">
        <v>189.8</v>
      </c>
      <c r="F8" s="11">
        <f t="shared" si="0"/>
        <v>-4.3999999999999773</v>
      </c>
      <c r="G8" s="11">
        <f t="shared" si="1"/>
        <v>97.734294541709588</v>
      </c>
      <c r="H8" s="11">
        <f t="shared" si="2"/>
        <v>0</v>
      </c>
      <c r="I8" s="11">
        <f t="shared" ref="I8:I12" si="5">E8/C8*100</f>
        <v>100</v>
      </c>
      <c r="J8" s="11">
        <f t="shared" si="3"/>
        <v>0</v>
      </c>
      <c r="K8" s="11">
        <f t="shared" si="4"/>
        <v>100</v>
      </c>
    </row>
    <row r="9" spans="1:11" ht="31.5" x14ac:dyDescent="0.25">
      <c r="A9" s="57" t="s">
        <v>89</v>
      </c>
      <c r="B9" s="103">
        <v>0</v>
      </c>
      <c r="C9" s="103">
        <v>0</v>
      </c>
      <c r="D9" s="103">
        <v>0</v>
      </c>
      <c r="E9" s="103">
        <v>0</v>
      </c>
      <c r="F9" s="11">
        <f t="shared" si="0"/>
        <v>0</v>
      </c>
      <c r="G9" s="11">
        <v>0</v>
      </c>
      <c r="H9" s="11">
        <f t="shared" si="2"/>
        <v>0</v>
      </c>
      <c r="I9" s="11">
        <v>0</v>
      </c>
      <c r="J9" s="11">
        <f t="shared" si="3"/>
        <v>0</v>
      </c>
      <c r="K9" s="11">
        <v>0</v>
      </c>
    </row>
    <row r="10" spans="1:11" s="1" customFormat="1" ht="47.25" x14ac:dyDescent="0.25">
      <c r="A10" s="57" t="s">
        <v>90</v>
      </c>
      <c r="B10" s="103">
        <v>247.3</v>
      </c>
      <c r="C10" s="103">
        <v>10</v>
      </c>
      <c r="D10" s="103">
        <v>10</v>
      </c>
      <c r="E10" s="103">
        <v>10</v>
      </c>
      <c r="F10" s="11">
        <f t="shared" ref="F10" si="6">E10-B10</f>
        <v>-237.3</v>
      </c>
      <c r="G10" s="11">
        <f t="shared" ref="G10" si="7">E10/B10*100</f>
        <v>4.0436716538617068</v>
      </c>
      <c r="H10" s="11">
        <f t="shared" ref="H10" si="8">E10-C10</f>
        <v>0</v>
      </c>
      <c r="I10" s="11">
        <v>0</v>
      </c>
      <c r="J10" s="11">
        <f t="shared" ref="J10" si="9">E10-D10</f>
        <v>0</v>
      </c>
      <c r="K10" s="11">
        <v>0</v>
      </c>
    </row>
    <row r="11" spans="1:11" ht="31.5" x14ac:dyDescent="0.25">
      <c r="A11" s="57" t="s">
        <v>109</v>
      </c>
      <c r="B11" s="103">
        <v>-107.9</v>
      </c>
      <c r="C11" s="103">
        <v>0</v>
      </c>
      <c r="D11" s="103">
        <v>0</v>
      </c>
      <c r="E11" s="103">
        <v>-0.4</v>
      </c>
      <c r="F11" s="11">
        <f t="shared" si="0"/>
        <v>107.5</v>
      </c>
      <c r="G11" s="11">
        <f t="shared" si="1"/>
        <v>0.3707136237256719</v>
      </c>
      <c r="H11" s="11">
        <f t="shared" si="2"/>
        <v>-0.4</v>
      </c>
      <c r="I11" s="11">
        <v>0</v>
      </c>
      <c r="J11" s="11">
        <f t="shared" si="3"/>
        <v>-0.4</v>
      </c>
      <c r="K11" s="11">
        <v>0</v>
      </c>
    </row>
    <row r="12" spans="1:11" ht="15.75" x14ac:dyDescent="0.25">
      <c r="A12" s="2" t="s">
        <v>91</v>
      </c>
      <c r="B12" s="104">
        <f>SUM(B6:B11)</f>
        <v>12998.800000000001</v>
      </c>
      <c r="C12" s="104">
        <f>SUM(C6:C11)</f>
        <v>8258.2999999999993</v>
      </c>
      <c r="D12" s="104">
        <f>SUM(D6:D11)</f>
        <v>8258.2999999999993</v>
      </c>
      <c r="E12" s="104">
        <f>SUM(E6:E11)</f>
        <v>8257.9</v>
      </c>
      <c r="F12" s="11">
        <f t="shared" si="0"/>
        <v>-4740.9000000000015</v>
      </c>
      <c r="G12" s="11">
        <f t="shared" si="1"/>
        <v>63.528171831245949</v>
      </c>
      <c r="H12" s="11">
        <f t="shared" si="2"/>
        <v>-0.3999999999996362</v>
      </c>
      <c r="I12" s="11">
        <f t="shared" si="5"/>
        <v>99.995156388118616</v>
      </c>
      <c r="J12" s="11">
        <f t="shared" si="3"/>
        <v>-0.3999999999996362</v>
      </c>
      <c r="K12" s="11">
        <f t="shared" si="4"/>
        <v>99.995156388118616</v>
      </c>
    </row>
    <row r="13" spans="1:11" ht="15.75" x14ac:dyDescent="0.25">
      <c r="A13" s="54"/>
      <c r="B13" s="99"/>
      <c r="C13" s="99"/>
      <c r="D13" s="99"/>
      <c r="E13" s="99"/>
      <c r="F13" s="54"/>
      <c r="G13" s="54"/>
      <c r="H13" s="54"/>
      <c r="I13" s="54"/>
      <c r="J13" s="54"/>
      <c r="K13" s="54"/>
    </row>
    <row r="14" spans="1:11" ht="15.75" x14ac:dyDescent="0.25">
      <c r="A14" s="54"/>
      <c r="B14" s="99"/>
      <c r="C14" s="99"/>
      <c r="D14" s="99"/>
      <c r="E14" s="99"/>
      <c r="F14" s="54"/>
      <c r="G14" s="54"/>
      <c r="H14" s="54"/>
      <c r="I14" s="54"/>
      <c r="J14" s="54"/>
      <c r="K14" s="54"/>
    </row>
    <row r="15" spans="1:11" ht="18.75" x14ac:dyDescent="0.3">
      <c r="A15" s="45" t="s">
        <v>24</v>
      </c>
      <c r="B15" s="99"/>
      <c r="C15" s="99"/>
      <c r="D15" s="99"/>
      <c r="E15" s="99"/>
      <c r="F15" s="54"/>
      <c r="G15" s="54"/>
      <c r="H15" s="54"/>
      <c r="I15" s="169" t="s">
        <v>112</v>
      </c>
      <c r="J15" s="169"/>
      <c r="K15" s="169"/>
    </row>
  </sheetData>
  <mergeCells count="10">
    <mergeCell ref="I15:K15"/>
    <mergeCell ref="A1:K1"/>
    <mergeCell ref="A2:K2"/>
    <mergeCell ref="A4:A5"/>
    <mergeCell ref="B4:B5"/>
    <mergeCell ref="C4:D4"/>
    <mergeCell ref="E4:E5"/>
    <mergeCell ref="F4:G4"/>
    <mergeCell ref="H4:I4"/>
    <mergeCell ref="J4:K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workbookViewId="0">
      <selection activeCell="M23" sqref="M23"/>
    </sheetView>
  </sheetViews>
  <sheetFormatPr defaultRowHeight="15" x14ac:dyDescent="0.25"/>
  <cols>
    <col min="2" max="2" width="23.140625" customWidth="1"/>
    <col min="3" max="3" width="5.140625" style="1" customWidth="1"/>
    <col min="4" max="4" width="5.28515625" style="1" customWidth="1"/>
    <col min="5" max="5" width="8.28515625" style="76" customWidth="1"/>
    <col min="6" max="6" width="8.140625" style="76" customWidth="1"/>
    <col min="7" max="7" width="8.28515625" style="76" customWidth="1"/>
    <col min="8" max="8" width="7.85546875" style="76" customWidth="1"/>
    <col min="9" max="9" width="9.140625" hidden="1" customWidth="1"/>
    <col min="10" max="10" width="7.5703125" customWidth="1"/>
    <col min="13" max="13" width="10.140625" customWidth="1"/>
    <col min="14" max="14" width="8.5703125" customWidth="1"/>
  </cols>
  <sheetData>
    <row r="1" spans="1:15" ht="45" customHeight="1" x14ac:dyDescent="0.3">
      <c r="A1" s="175" t="s">
        <v>117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15.75" thickBot="1" x14ac:dyDescent="0.3">
      <c r="A2" s="1"/>
      <c r="B2" s="1"/>
      <c r="I2" s="1"/>
      <c r="J2" s="1"/>
      <c r="K2" s="1"/>
      <c r="L2" s="1"/>
      <c r="M2" s="1"/>
      <c r="N2" s="1"/>
      <c r="O2" s="1"/>
    </row>
    <row r="3" spans="1:15" x14ac:dyDescent="0.25">
      <c r="A3" s="131" t="s">
        <v>27</v>
      </c>
      <c r="B3" s="132"/>
      <c r="C3" s="125" t="s">
        <v>92</v>
      </c>
      <c r="D3" s="125" t="s">
        <v>93</v>
      </c>
      <c r="E3" s="128" t="s">
        <v>118</v>
      </c>
      <c r="F3" s="128" t="s">
        <v>119</v>
      </c>
      <c r="G3" s="128" t="s">
        <v>120</v>
      </c>
      <c r="H3" s="138" t="s">
        <v>121</v>
      </c>
      <c r="I3" s="14"/>
      <c r="J3" s="121" t="s">
        <v>122</v>
      </c>
      <c r="K3" s="121"/>
      <c r="L3" s="121" t="s">
        <v>123</v>
      </c>
      <c r="M3" s="121"/>
      <c r="N3" s="121" t="s">
        <v>124</v>
      </c>
      <c r="O3" s="122"/>
    </row>
    <row r="4" spans="1:15" x14ac:dyDescent="0.25">
      <c r="A4" s="133"/>
      <c r="B4" s="134"/>
      <c r="C4" s="126"/>
      <c r="D4" s="126"/>
      <c r="E4" s="129"/>
      <c r="F4" s="129"/>
      <c r="G4" s="129"/>
      <c r="H4" s="139"/>
      <c r="I4" s="15"/>
      <c r="J4" s="123"/>
      <c r="K4" s="123"/>
      <c r="L4" s="123"/>
      <c r="M4" s="123"/>
      <c r="N4" s="123"/>
      <c r="O4" s="124"/>
    </row>
    <row r="5" spans="1:15" x14ac:dyDescent="0.25">
      <c r="A5" s="133"/>
      <c r="B5" s="134"/>
      <c r="C5" s="126"/>
      <c r="D5" s="126"/>
      <c r="E5" s="129"/>
      <c r="F5" s="129"/>
      <c r="G5" s="129"/>
      <c r="H5" s="139"/>
      <c r="I5" s="15"/>
      <c r="J5" s="123"/>
      <c r="K5" s="123"/>
      <c r="L5" s="123"/>
      <c r="M5" s="123"/>
      <c r="N5" s="123"/>
      <c r="O5" s="124"/>
    </row>
    <row r="6" spans="1:15" ht="25.5" x14ac:dyDescent="0.25">
      <c r="A6" s="135"/>
      <c r="B6" s="136"/>
      <c r="C6" s="127"/>
      <c r="D6" s="127"/>
      <c r="E6" s="130"/>
      <c r="F6" s="130"/>
      <c r="G6" s="130"/>
      <c r="H6" s="139"/>
      <c r="I6" s="15"/>
      <c r="J6" s="46" t="s">
        <v>28</v>
      </c>
      <c r="K6" s="46" t="s">
        <v>29</v>
      </c>
      <c r="L6" s="46" t="s">
        <v>28</v>
      </c>
      <c r="M6" s="46" t="s">
        <v>29</v>
      </c>
      <c r="N6" s="46" t="s">
        <v>28</v>
      </c>
      <c r="O6" s="46" t="s">
        <v>29</v>
      </c>
    </row>
    <row r="7" spans="1:15" x14ac:dyDescent="0.25">
      <c r="A7" s="140" t="s">
        <v>30</v>
      </c>
      <c r="B7" s="140"/>
      <c r="C7" s="48" t="s">
        <v>94</v>
      </c>
      <c r="D7" s="48" t="s">
        <v>95</v>
      </c>
      <c r="E7" s="77">
        <f>E8+E9+E11+E13+E12+E10</f>
        <v>7444.6</v>
      </c>
      <c r="F7" s="77">
        <f>F8+F9+F11+F10+F13+F12</f>
        <v>8736.2999999999993</v>
      </c>
      <c r="G7" s="77">
        <f>G8+G9+G10+G11+G13+G12</f>
        <v>8726.2999999999993</v>
      </c>
      <c r="H7" s="77">
        <v>8726.2999999999993</v>
      </c>
      <c r="I7" s="35"/>
      <c r="J7" s="36">
        <f t="shared" ref="J7:J45" si="0">H7-E7</f>
        <v>1281.6999999999989</v>
      </c>
      <c r="K7" s="34">
        <f>H7/E7*100</f>
        <v>117.21650592375681</v>
      </c>
      <c r="L7" s="42">
        <f>H7-F7</f>
        <v>-10</v>
      </c>
      <c r="M7" s="40">
        <f>H7/F7*100</f>
        <v>99.885535066332437</v>
      </c>
      <c r="N7" s="36">
        <f>H7-G7</f>
        <v>0</v>
      </c>
      <c r="O7" s="74">
        <f>H7/G7*100</f>
        <v>100</v>
      </c>
    </row>
    <row r="8" spans="1:15" ht="69" customHeight="1" x14ac:dyDescent="0.25">
      <c r="A8" s="141" t="s">
        <v>31</v>
      </c>
      <c r="B8" s="141"/>
      <c r="C8" s="58" t="s">
        <v>94</v>
      </c>
      <c r="D8" s="53" t="s">
        <v>96</v>
      </c>
      <c r="E8" s="78">
        <v>799.4</v>
      </c>
      <c r="F8" s="79">
        <v>703.3</v>
      </c>
      <c r="G8" s="78">
        <v>703.3</v>
      </c>
      <c r="H8" s="78">
        <v>703.3</v>
      </c>
      <c r="I8" s="41"/>
      <c r="J8" s="42">
        <f t="shared" si="0"/>
        <v>-96.100000000000023</v>
      </c>
      <c r="K8" s="40">
        <f>H8/E8*100</f>
        <v>87.978483862897178</v>
      </c>
      <c r="L8" s="42">
        <f>H8-F8</f>
        <v>0</v>
      </c>
      <c r="M8" s="40">
        <f>H8/F8*100</f>
        <v>100</v>
      </c>
      <c r="N8" s="36">
        <f t="shared" ref="N8:N45" si="1">H8-G8</f>
        <v>0</v>
      </c>
      <c r="O8" s="74">
        <f t="shared" ref="O8:O45" si="2">H8/G8*100</f>
        <v>100</v>
      </c>
    </row>
    <row r="9" spans="1:15" ht="66.75" customHeight="1" x14ac:dyDescent="0.25">
      <c r="A9" s="141" t="s">
        <v>32</v>
      </c>
      <c r="B9" s="141"/>
      <c r="C9" s="59" t="s">
        <v>94</v>
      </c>
      <c r="D9" s="53" t="s">
        <v>97</v>
      </c>
      <c r="E9" s="80">
        <v>2707.1</v>
      </c>
      <c r="F9" s="79">
        <v>2849.4</v>
      </c>
      <c r="G9" s="80">
        <v>2849.4</v>
      </c>
      <c r="H9" s="80">
        <v>2849.4</v>
      </c>
      <c r="I9" s="41"/>
      <c r="J9" s="42">
        <f t="shared" si="0"/>
        <v>142.30000000000018</v>
      </c>
      <c r="K9" s="40">
        <f>H9/E9*100</f>
        <v>105.25654759705958</v>
      </c>
      <c r="L9" s="42">
        <f t="shared" ref="L9:L45" si="3">H9-F9</f>
        <v>0</v>
      </c>
      <c r="M9" s="40">
        <f t="shared" ref="M9:M45" si="4">H9/F9*100</f>
        <v>100</v>
      </c>
      <c r="N9" s="36">
        <f t="shared" si="1"/>
        <v>0</v>
      </c>
      <c r="O9" s="74">
        <f t="shared" si="2"/>
        <v>100</v>
      </c>
    </row>
    <row r="10" spans="1:15" ht="27" customHeight="1" x14ac:dyDescent="0.25">
      <c r="A10" s="141" t="s">
        <v>33</v>
      </c>
      <c r="B10" s="141"/>
      <c r="C10" s="60" t="s">
        <v>94</v>
      </c>
      <c r="D10" s="50" t="s">
        <v>99</v>
      </c>
      <c r="E10" s="81">
        <v>0</v>
      </c>
      <c r="F10" s="82">
        <v>225.3</v>
      </c>
      <c r="G10" s="81">
        <v>225.3</v>
      </c>
      <c r="H10" s="81">
        <v>225.3</v>
      </c>
      <c r="I10" s="33"/>
      <c r="J10" s="31">
        <f t="shared" si="0"/>
        <v>225.3</v>
      </c>
      <c r="K10" s="40"/>
      <c r="L10" s="42">
        <f t="shared" si="3"/>
        <v>0</v>
      </c>
      <c r="M10" s="40">
        <v>0</v>
      </c>
      <c r="N10" s="36">
        <f t="shared" si="1"/>
        <v>0</v>
      </c>
      <c r="O10" s="74">
        <f t="shared" si="2"/>
        <v>100</v>
      </c>
    </row>
    <row r="11" spans="1:15" ht="22.5" customHeight="1" x14ac:dyDescent="0.25">
      <c r="A11" s="141" t="s">
        <v>34</v>
      </c>
      <c r="B11" s="141"/>
      <c r="C11" s="60" t="s">
        <v>94</v>
      </c>
      <c r="D11" s="50" t="s">
        <v>98</v>
      </c>
      <c r="E11" s="81">
        <v>13.3</v>
      </c>
      <c r="F11" s="82">
        <v>21</v>
      </c>
      <c r="G11" s="81">
        <v>21</v>
      </c>
      <c r="H11" s="81">
        <v>21</v>
      </c>
      <c r="I11" s="33"/>
      <c r="J11" s="31">
        <f t="shared" si="0"/>
        <v>7.6999999999999993</v>
      </c>
      <c r="K11" s="32">
        <f>H11/E11*100</f>
        <v>157.89473684210526</v>
      </c>
      <c r="L11" s="42">
        <f t="shared" si="3"/>
        <v>0</v>
      </c>
      <c r="M11" s="40">
        <v>0</v>
      </c>
      <c r="N11" s="36">
        <f t="shared" si="1"/>
        <v>0</v>
      </c>
      <c r="O11" s="74">
        <f t="shared" si="2"/>
        <v>100</v>
      </c>
    </row>
    <row r="12" spans="1:15" ht="18" customHeight="1" x14ac:dyDescent="0.25">
      <c r="A12" s="141" t="s">
        <v>35</v>
      </c>
      <c r="B12" s="141"/>
      <c r="C12" s="60" t="s">
        <v>94</v>
      </c>
      <c r="D12" s="50" t="s">
        <v>100</v>
      </c>
      <c r="E12" s="81">
        <v>0</v>
      </c>
      <c r="F12" s="82">
        <v>10</v>
      </c>
      <c r="G12" s="81">
        <v>0</v>
      </c>
      <c r="H12" s="81">
        <v>10</v>
      </c>
      <c r="I12" s="33"/>
      <c r="J12" s="31">
        <f t="shared" si="0"/>
        <v>10</v>
      </c>
      <c r="K12" s="33" t="s">
        <v>26</v>
      </c>
      <c r="L12" s="42">
        <f t="shared" si="3"/>
        <v>0</v>
      </c>
      <c r="M12" s="40">
        <f t="shared" si="4"/>
        <v>100</v>
      </c>
      <c r="N12" s="36">
        <f t="shared" si="1"/>
        <v>10</v>
      </c>
      <c r="O12" s="74">
        <v>0</v>
      </c>
    </row>
    <row r="13" spans="1:15" ht="36.75" customHeight="1" x14ac:dyDescent="0.25">
      <c r="A13" s="142" t="s">
        <v>36</v>
      </c>
      <c r="B13" s="142"/>
      <c r="C13" s="49" t="s">
        <v>94</v>
      </c>
      <c r="D13" s="50" t="s">
        <v>101</v>
      </c>
      <c r="E13" s="83">
        <v>3924.8</v>
      </c>
      <c r="F13" s="82">
        <v>4927.3</v>
      </c>
      <c r="G13" s="83">
        <v>4927.3</v>
      </c>
      <c r="H13" s="83">
        <v>3924.8</v>
      </c>
      <c r="I13" s="33"/>
      <c r="J13" s="31">
        <f t="shared" si="0"/>
        <v>0</v>
      </c>
      <c r="K13" s="32">
        <f>H13/E13*100</f>
        <v>100</v>
      </c>
      <c r="L13" s="42">
        <f t="shared" si="3"/>
        <v>-1002.5</v>
      </c>
      <c r="M13" s="40">
        <f t="shared" si="4"/>
        <v>79.654171655876453</v>
      </c>
      <c r="N13" s="36">
        <f t="shared" si="1"/>
        <v>-1002.5</v>
      </c>
      <c r="O13" s="74">
        <f t="shared" si="2"/>
        <v>79.654171655876453</v>
      </c>
    </row>
    <row r="14" spans="1:15" x14ac:dyDescent="0.25">
      <c r="A14" s="143" t="s">
        <v>37</v>
      </c>
      <c r="B14" s="143"/>
      <c r="C14" s="51" t="s">
        <v>96</v>
      </c>
      <c r="D14" s="51" t="s">
        <v>95</v>
      </c>
      <c r="E14" s="84">
        <f t="shared" ref="E14:H14" si="5">E15</f>
        <v>190.4</v>
      </c>
      <c r="F14" s="84">
        <f t="shared" si="5"/>
        <v>186</v>
      </c>
      <c r="G14" s="84">
        <f t="shared" si="5"/>
        <v>186</v>
      </c>
      <c r="H14" s="84">
        <f t="shared" si="5"/>
        <v>186</v>
      </c>
      <c r="I14" s="35"/>
      <c r="J14" s="36">
        <f t="shared" si="0"/>
        <v>-4.4000000000000057</v>
      </c>
      <c r="K14" s="34">
        <f>H14/E14*100</f>
        <v>97.689075630252091</v>
      </c>
      <c r="L14" s="42">
        <f t="shared" si="3"/>
        <v>0</v>
      </c>
      <c r="M14" s="40">
        <f t="shared" si="4"/>
        <v>100</v>
      </c>
      <c r="N14" s="36">
        <f t="shared" si="1"/>
        <v>0</v>
      </c>
      <c r="O14" s="74">
        <f t="shared" si="2"/>
        <v>100</v>
      </c>
    </row>
    <row r="15" spans="1:15" ht="25.5" customHeight="1" x14ac:dyDescent="0.25">
      <c r="A15" s="144" t="s">
        <v>38</v>
      </c>
      <c r="B15" s="144"/>
      <c r="C15" s="49" t="s">
        <v>96</v>
      </c>
      <c r="D15" s="50" t="s">
        <v>102</v>
      </c>
      <c r="E15" s="83">
        <v>190.4</v>
      </c>
      <c r="F15" s="82">
        <v>186</v>
      </c>
      <c r="G15" s="83">
        <v>186</v>
      </c>
      <c r="H15" s="83">
        <v>186</v>
      </c>
      <c r="I15" s="33"/>
      <c r="J15" s="31">
        <f t="shared" si="0"/>
        <v>-4.4000000000000057</v>
      </c>
      <c r="K15" s="32">
        <f>H15/E15*100</f>
        <v>97.689075630252091</v>
      </c>
      <c r="L15" s="42">
        <f t="shared" si="3"/>
        <v>0</v>
      </c>
      <c r="M15" s="40">
        <f t="shared" si="4"/>
        <v>100</v>
      </c>
      <c r="N15" s="36">
        <f t="shared" si="1"/>
        <v>0</v>
      </c>
      <c r="O15" s="74">
        <f t="shared" si="2"/>
        <v>100</v>
      </c>
    </row>
    <row r="16" spans="1:15" x14ac:dyDescent="0.25">
      <c r="A16" s="145" t="s">
        <v>39</v>
      </c>
      <c r="B16" s="145"/>
      <c r="C16" s="47" t="s">
        <v>102</v>
      </c>
      <c r="D16" s="47" t="s">
        <v>95</v>
      </c>
      <c r="E16" s="85">
        <f>E17+E18+E19</f>
        <v>4.2</v>
      </c>
      <c r="F16" s="85">
        <f>F17+F18+F19</f>
        <v>2</v>
      </c>
      <c r="G16" s="85">
        <f>G17+G18+G19</f>
        <v>2</v>
      </c>
      <c r="H16" s="85">
        <f>H17+H18+H19</f>
        <v>2</v>
      </c>
      <c r="I16" s="38"/>
      <c r="J16" s="39">
        <f t="shared" si="0"/>
        <v>-2.2000000000000002</v>
      </c>
      <c r="K16" s="37">
        <v>0</v>
      </c>
      <c r="L16" s="39">
        <f t="shared" si="3"/>
        <v>0</v>
      </c>
      <c r="M16" s="37">
        <f t="shared" si="4"/>
        <v>100</v>
      </c>
      <c r="N16" s="36">
        <f t="shared" si="1"/>
        <v>0</v>
      </c>
      <c r="O16" s="75">
        <f t="shared" si="2"/>
        <v>100</v>
      </c>
    </row>
    <row r="17" spans="1:15" ht="63.75" customHeight="1" x14ac:dyDescent="0.25">
      <c r="A17" s="146" t="s">
        <v>40</v>
      </c>
      <c r="B17" s="146"/>
      <c r="C17" s="52" t="s">
        <v>102</v>
      </c>
      <c r="D17" s="53" t="s">
        <v>103</v>
      </c>
      <c r="E17" s="86">
        <v>4.2</v>
      </c>
      <c r="F17" s="79">
        <v>2</v>
      </c>
      <c r="G17" s="86">
        <v>2</v>
      </c>
      <c r="H17" s="86">
        <v>2</v>
      </c>
      <c r="I17" s="41"/>
      <c r="J17" s="42">
        <f t="shared" si="0"/>
        <v>-2.2000000000000002</v>
      </c>
      <c r="K17" s="33">
        <f>H17/E17*100</f>
        <v>47.619047619047613</v>
      </c>
      <c r="L17" s="42">
        <f t="shared" si="3"/>
        <v>0</v>
      </c>
      <c r="M17" s="40">
        <f t="shared" si="4"/>
        <v>100</v>
      </c>
      <c r="N17" s="36">
        <f t="shared" si="1"/>
        <v>0</v>
      </c>
      <c r="O17" s="74">
        <f t="shared" si="2"/>
        <v>100</v>
      </c>
    </row>
    <row r="18" spans="1:15" x14ac:dyDescent="0.25">
      <c r="A18" s="146" t="s">
        <v>41</v>
      </c>
      <c r="B18" s="146"/>
      <c r="C18" s="49" t="s">
        <v>102</v>
      </c>
      <c r="D18" s="50" t="s">
        <v>104</v>
      </c>
      <c r="E18" s="83">
        <v>0</v>
      </c>
      <c r="F18" s="82">
        <v>0</v>
      </c>
      <c r="G18" s="83">
        <v>0</v>
      </c>
      <c r="H18" s="83">
        <v>0</v>
      </c>
      <c r="I18" s="33"/>
      <c r="J18" s="31">
        <f t="shared" si="0"/>
        <v>0</v>
      </c>
      <c r="K18" s="33" t="e">
        <f>H18/E18*100</f>
        <v>#DIV/0!</v>
      </c>
      <c r="L18" s="42">
        <f t="shared" si="3"/>
        <v>0</v>
      </c>
      <c r="M18" s="40" t="e">
        <f t="shared" si="4"/>
        <v>#DIV/0!</v>
      </c>
      <c r="N18" s="36">
        <f t="shared" si="1"/>
        <v>0</v>
      </c>
      <c r="O18" s="74" t="e">
        <f t="shared" si="2"/>
        <v>#DIV/0!</v>
      </c>
    </row>
    <row r="19" spans="1:15" ht="0.75" customHeight="1" x14ac:dyDescent="0.25">
      <c r="A19" s="146" t="s">
        <v>42</v>
      </c>
      <c r="B19" s="146"/>
      <c r="C19" s="49">
        <v>0</v>
      </c>
      <c r="D19" s="50">
        <v>0</v>
      </c>
      <c r="E19" s="83">
        <v>0</v>
      </c>
      <c r="F19" s="82">
        <v>0</v>
      </c>
      <c r="G19" s="83">
        <v>0</v>
      </c>
      <c r="H19" s="83">
        <v>0</v>
      </c>
      <c r="I19" s="33"/>
      <c r="J19" s="31">
        <f t="shared" si="0"/>
        <v>0</v>
      </c>
      <c r="K19" s="32">
        <v>0</v>
      </c>
      <c r="L19" s="42">
        <f t="shared" si="3"/>
        <v>0</v>
      </c>
      <c r="M19" s="40" t="e">
        <f t="shared" si="4"/>
        <v>#DIV/0!</v>
      </c>
      <c r="N19" s="36">
        <f t="shared" si="1"/>
        <v>0</v>
      </c>
      <c r="O19" s="74" t="e">
        <f t="shared" si="2"/>
        <v>#DIV/0!</v>
      </c>
    </row>
    <row r="20" spans="1:15" x14ac:dyDescent="0.25">
      <c r="A20" s="145" t="s">
        <v>43</v>
      </c>
      <c r="B20" s="145"/>
      <c r="C20" s="48" t="s">
        <v>97</v>
      </c>
      <c r="D20" s="48" t="s">
        <v>95</v>
      </c>
      <c r="E20" s="77">
        <f>E23+E21+E22</f>
        <v>1241</v>
      </c>
      <c r="F20" s="77">
        <f>F23+F21+F22</f>
        <v>4239.8</v>
      </c>
      <c r="G20" s="77">
        <f>G23+G21+G22</f>
        <v>4239.8</v>
      </c>
      <c r="H20" s="77">
        <f>H23+H21+H22</f>
        <v>4239.8</v>
      </c>
      <c r="I20" s="35"/>
      <c r="J20" s="36">
        <f t="shared" si="0"/>
        <v>2998.8</v>
      </c>
      <c r="K20" s="34">
        <f>H20/E20*100</f>
        <v>341.64383561643837</v>
      </c>
      <c r="L20" s="39">
        <f t="shared" si="3"/>
        <v>0</v>
      </c>
      <c r="M20" s="37">
        <f t="shared" si="4"/>
        <v>100</v>
      </c>
      <c r="N20" s="36">
        <f t="shared" si="1"/>
        <v>0</v>
      </c>
      <c r="O20" s="75">
        <f t="shared" si="2"/>
        <v>100</v>
      </c>
    </row>
    <row r="21" spans="1:15" hidden="1" x14ac:dyDescent="0.25">
      <c r="A21" s="146" t="s">
        <v>44</v>
      </c>
      <c r="B21" s="146"/>
      <c r="C21" s="49">
        <v>0</v>
      </c>
      <c r="D21" s="50">
        <v>0</v>
      </c>
      <c r="E21" s="83">
        <v>0</v>
      </c>
      <c r="F21" s="82">
        <v>0</v>
      </c>
      <c r="G21" s="83">
        <v>0</v>
      </c>
      <c r="H21" s="83">
        <v>0</v>
      </c>
      <c r="I21" s="33"/>
      <c r="J21" s="31">
        <f t="shared" si="0"/>
        <v>0</v>
      </c>
      <c r="K21" s="32">
        <v>0</v>
      </c>
      <c r="L21" s="42">
        <f t="shared" si="3"/>
        <v>0</v>
      </c>
      <c r="M21" s="40"/>
      <c r="N21" s="36">
        <f t="shared" si="1"/>
        <v>0</v>
      </c>
      <c r="O21" s="74"/>
    </row>
    <row r="22" spans="1:15" x14ac:dyDescent="0.25">
      <c r="A22" s="146" t="s">
        <v>45</v>
      </c>
      <c r="B22" s="146"/>
      <c r="C22" s="49" t="s">
        <v>97</v>
      </c>
      <c r="D22" s="50" t="s">
        <v>103</v>
      </c>
      <c r="E22" s="83">
        <v>1241</v>
      </c>
      <c r="F22" s="82">
        <v>4239.8</v>
      </c>
      <c r="G22" s="83">
        <v>4239.8</v>
      </c>
      <c r="H22" s="83">
        <v>4239.8</v>
      </c>
      <c r="I22" s="33"/>
      <c r="J22" s="31">
        <f t="shared" si="0"/>
        <v>2998.8</v>
      </c>
      <c r="K22" s="32">
        <f>H22/E22*100</f>
        <v>341.64383561643837</v>
      </c>
      <c r="L22" s="42">
        <f t="shared" si="3"/>
        <v>0</v>
      </c>
      <c r="M22" s="40">
        <f t="shared" si="4"/>
        <v>100</v>
      </c>
      <c r="N22" s="36">
        <f t="shared" si="1"/>
        <v>0</v>
      </c>
      <c r="O22" s="74">
        <f t="shared" si="2"/>
        <v>100</v>
      </c>
    </row>
    <row r="23" spans="1:15" x14ac:dyDescent="0.25">
      <c r="A23" s="146" t="s">
        <v>46</v>
      </c>
      <c r="B23" s="146"/>
      <c r="C23" s="52" t="s">
        <v>97</v>
      </c>
      <c r="D23" s="53" t="s">
        <v>105</v>
      </c>
      <c r="E23" s="86">
        <v>0</v>
      </c>
      <c r="F23" s="79">
        <v>0</v>
      </c>
      <c r="G23" s="86">
        <v>0</v>
      </c>
      <c r="H23" s="86">
        <v>0</v>
      </c>
      <c r="I23" s="41"/>
      <c r="J23" s="42">
        <f t="shared" si="0"/>
        <v>0</v>
      </c>
      <c r="K23" s="40" t="e">
        <f>H23/E23*100</f>
        <v>#DIV/0!</v>
      </c>
      <c r="L23" s="42">
        <f t="shared" si="3"/>
        <v>0</v>
      </c>
      <c r="M23" s="40" t="e">
        <f t="shared" si="4"/>
        <v>#DIV/0!</v>
      </c>
      <c r="N23" s="36">
        <f t="shared" si="1"/>
        <v>0</v>
      </c>
      <c r="O23" s="74" t="e">
        <f t="shared" si="2"/>
        <v>#DIV/0!</v>
      </c>
    </row>
    <row r="24" spans="1:15" x14ac:dyDescent="0.25">
      <c r="A24" s="147" t="s">
        <v>47</v>
      </c>
      <c r="B24" s="147"/>
      <c r="C24" s="48" t="s">
        <v>106</v>
      </c>
      <c r="D24" s="48" t="s">
        <v>95</v>
      </c>
      <c r="E24" s="77">
        <f>E25+E26+E27</f>
        <v>10310.299999999999</v>
      </c>
      <c r="F24" s="77">
        <f>F25+F26+F27</f>
        <v>1765.6999999999998</v>
      </c>
      <c r="G24" s="77">
        <f>G25+G26+G27</f>
        <v>1716.5</v>
      </c>
      <c r="H24" s="77">
        <f>H25+H26+H27</f>
        <v>1716.5</v>
      </c>
      <c r="I24" s="35"/>
      <c r="J24" s="36">
        <f t="shared" si="0"/>
        <v>-8593.7999999999993</v>
      </c>
      <c r="K24" s="34">
        <f>H24/E24*100</f>
        <v>16.648400143545775</v>
      </c>
      <c r="L24" s="39">
        <f t="shared" si="3"/>
        <v>-49.199999999999818</v>
      </c>
      <c r="M24" s="37">
        <f t="shared" si="4"/>
        <v>97.213569689075157</v>
      </c>
      <c r="N24" s="36">
        <f t="shared" si="1"/>
        <v>0</v>
      </c>
      <c r="O24" s="75">
        <f t="shared" si="2"/>
        <v>100</v>
      </c>
    </row>
    <row r="25" spans="1:15" hidden="1" x14ac:dyDescent="0.25">
      <c r="A25" s="148" t="s">
        <v>48</v>
      </c>
      <c r="B25" s="149"/>
      <c r="C25" s="49" t="s">
        <v>107</v>
      </c>
      <c r="D25" s="49" t="s">
        <v>107</v>
      </c>
      <c r="E25" s="83">
        <v>0</v>
      </c>
      <c r="F25" s="83">
        <v>0</v>
      </c>
      <c r="G25" s="83">
        <v>0</v>
      </c>
      <c r="H25" s="83">
        <v>0</v>
      </c>
      <c r="I25" s="33"/>
      <c r="J25" s="31">
        <f t="shared" si="0"/>
        <v>0</v>
      </c>
      <c r="K25" s="32">
        <v>0</v>
      </c>
      <c r="L25" s="42">
        <f t="shared" si="3"/>
        <v>0</v>
      </c>
      <c r="M25" s="40" t="e">
        <f t="shared" si="4"/>
        <v>#DIV/0!</v>
      </c>
      <c r="N25" s="36">
        <f t="shared" si="1"/>
        <v>0</v>
      </c>
      <c r="O25" s="74" t="e">
        <f t="shared" si="2"/>
        <v>#DIV/0!</v>
      </c>
    </row>
    <row r="26" spans="1:15" x14ac:dyDescent="0.25">
      <c r="A26" s="150" t="s">
        <v>49</v>
      </c>
      <c r="B26" s="150"/>
      <c r="C26" s="49" t="s">
        <v>106</v>
      </c>
      <c r="D26" s="49" t="s">
        <v>96</v>
      </c>
      <c r="E26" s="83">
        <v>8821.5</v>
      </c>
      <c r="F26" s="83">
        <v>707.4</v>
      </c>
      <c r="G26" s="83">
        <v>658.2</v>
      </c>
      <c r="H26" s="83">
        <v>658.2</v>
      </c>
      <c r="I26" s="33"/>
      <c r="J26" s="31">
        <f t="shared" si="0"/>
        <v>-8163.3</v>
      </c>
      <c r="K26" s="32">
        <f>H26/E26*100</f>
        <v>7.4613161027036217</v>
      </c>
      <c r="L26" s="42">
        <f t="shared" si="3"/>
        <v>-49.199999999999932</v>
      </c>
      <c r="M26" s="40">
        <f t="shared" si="4"/>
        <v>93.044953350296865</v>
      </c>
      <c r="N26" s="36">
        <f t="shared" si="1"/>
        <v>0</v>
      </c>
      <c r="O26" s="74">
        <f t="shared" si="2"/>
        <v>100</v>
      </c>
    </row>
    <row r="27" spans="1:15" x14ac:dyDescent="0.25">
      <c r="A27" s="151" t="s">
        <v>50</v>
      </c>
      <c r="B27" s="151"/>
      <c r="C27" s="49" t="s">
        <v>106</v>
      </c>
      <c r="D27" s="50" t="s">
        <v>102</v>
      </c>
      <c r="E27" s="83">
        <v>1488.8</v>
      </c>
      <c r="F27" s="82">
        <v>1058.3</v>
      </c>
      <c r="G27" s="83">
        <v>1058.3</v>
      </c>
      <c r="H27" s="83">
        <v>1058.3</v>
      </c>
      <c r="I27" s="33"/>
      <c r="J27" s="31">
        <f t="shared" si="0"/>
        <v>-430.5</v>
      </c>
      <c r="K27" s="32">
        <f>H27/E27*100</f>
        <v>71.084094572810315</v>
      </c>
      <c r="L27" s="42">
        <f t="shared" si="3"/>
        <v>0</v>
      </c>
      <c r="M27" s="40">
        <f t="shared" si="4"/>
        <v>100</v>
      </c>
      <c r="N27" s="36">
        <f t="shared" si="1"/>
        <v>0</v>
      </c>
      <c r="O27" s="74">
        <f t="shared" si="2"/>
        <v>100</v>
      </c>
    </row>
    <row r="28" spans="1:15" x14ac:dyDescent="0.25">
      <c r="A28" s="152" t="s">
        <v>51</v>
      </c>
      <c r="B28" s="152"/>
      <c r="C28" s="48" t="s">
        <v>99</v>
      </c>
      <c r="D28" s="48" t="s">
        <v>95</v>
      </c>
      <c r="E28" s="77">
        <f>E29</f>
        <v>21.9</v>
      </c>
      <c r="F28" s="77">
        <f>F29</f>
        <v>7.2</v>
      </c>
      <c r="G28" s="77">
        <f>G29</f>
        <v>7.2</v>
      </c>
      <c r="H28" s="77">
        <f>H29</f>
        <v>7.2</v>
      </c>
      <c r="I28" s="35"/>
      <c r="J28" s="36">
        <f t="shared" si="0"/>
        <v>-14.7</v>
      </c>
      <c r="K28" s="33">
        <v>0</v>
      </c>
      <c r="L28" s="42">
        <f t="shared" si="3"/>
        <v>0</v>
      </c>
      <c r="M28" s="40">
        <f t="shared" si="4"/>
        <v>100</v>
      </c>
      <c r="N28" s="36">
        <f t="shared" si="1"/>
        <v>0</v>
      </c>
      <c r="O28" s="74">
        <v>0</v>
      </c>
    </row>
    <row r="29" spans="1:15" ht="27" customHeight="1" x14ac:dyDescent="0.25">
      <c r="A29" s="146" t="s">
        <v>52</v>
      </c>
      <c r="B29" s="146"/>
      <c r="C29" s="60" t="s">
        <v>99</v>
      </c>
      <c r="D29" s="50" t="s">
        <v>99</v>
      </c>
      <c r="E29" s="81">
        <v>21.9</v>
      </c>
      <c r="F29" s="82">
        <v>7.2</v>
      </c>
      <c r="G29" s="82">
        <v>7.2</v>
      </c>
      <c r="H29" s="81">
        <v>7.2</v>
      </c>
      <c r="I29" s="33"/>
      <c r="J29" s="31">
        <f t="shared" si="0"/>
        <v>-14.7</v>
      </c>
      <c r="K29" s="33">
        <v>0</v>
      </c>
      <c r="L29" s="42">
        <f t="shared" si="3"/>
        <v>0</v>
      </c>
      <c r="M29" s="40">
        <f t="shared" si="4"/>
        <v>100</v>
      </c>
      <c r="N29" s="36">
        <f t="shared" si="1"/>
        <v>0</v>
      </c>
      <c r="O29" s="74">
        <v>0</v>
      </c>
    </row>
    <row r="30" spans="1:15" ht="37.5" customHeight="1" x14ac:dyDescent="0.25">
      <c r="A30" s="153" t="s">
        <v>53</v>
      </c>
      <c r="B30" s="153"/>
      <c r="C30" s="47" t="s">
        <v>108</v>
      </c>
      <c r="D30" s="47" t="s">
        <v>95</v>
      </c>
      <c r="E30" s="85">
        <f>E31+E32+E33</f>
        <v>3208.6</v>
      </c>
      <c r="F30" s="85">
        <f>F31+F32+F33</f>
        <v>3492.1</v>
      </c>
      <c r="G30" s="85">
        <f>G31+G32+G33</f>
        <v>3492.1</v>
      </c>
      <c r="H30" s="85">
        <f>H31+H32+H33</f>
        <v>3492.1</v>
      </c>
      <c r="I30" s="38"/>
      <c r="J30" s="39">
        <f t="shared" si="0"/>
        <v>283.5</v>
      </c>
      <c r="K30" s="37">
        <f>H30/E30*100</f>
        <v>108.83562924640029</v>
      </c>
      <c r="L30" s="39">
        <f t="shared" si="3"/>
        <v>0</v>
      </c>
      <c r="M30" s="37">
        <f t="shared" si="4"/>
        <v>100</v>
      </c>
      <c r="N30" s="36">
        <f t="shared" si="1"/>
        <v>0</v>
      </c>
      <c r="O30" s="75">
        <f t="shared" si="2"/>
        <v>100</v>
      </c>
    </row>
    <row r="31" spans="1:15" x14ac:dyDescent="0.25">
      <c r="A31" s="154" t="s">
        <v>54</v>
      </c>
      <c r="B31" s="154"/>
      <c r="C31" s="49" t="s">
        <v>108</v>
      </c>
      <c r="D31" s="49" t="s">
        <v>94</v>
      </c>
      <c r="E31" s="83">
        <v>3208.6</v>
      </c>
      <c r="F31" s="83">
        <v>3492.1</v>
      </c>
      <c r="G31" s="83">
        <v>3492.1</v>
      </c>
      <c r="H31" s="83">
        <v>3492.1</v>
      </c>
      <c r="I31" s="33"/>
      <c r="J31" s="31">
        <f t="shared" si="0"/>
        <v>283.5</v>
      </c>
      <c r="K31" s="33">
        <f>H31/E31*100</f>
        <v>108.83562924640029</v>
      </c>
      <c r="L31" s="42">
        <f t="shared" si="3"/>
        <v>0</v>
      </c>
      <c r="M31" s="40">
        <f t="shared" si="4"/>
        <v>100</v>
      </c>
      <c r="N31" s="36">
        <f t="shared" si="1"/>
        <v>0</v>
      </c>
      <c r="O31" s="74">
        <f t="shared" si="2"/>
        <v>100</v>
      </c>
    </row>
    <row r="32" spans="1:15" ht="1.5" hidden="1" customHeight="1" x14ac:dyDescent="0.25">
      <c r="A32" s="154" t="s">
        <v>55</v>
      </c>
      <c r="B32" s="154"/>
      <c r="C32" s="49">
        <v>0</v>
      </c>
      <c r="D32" s="49">
        <v>0</v>
      </c>
      <c r="E32" s="83">
        <v>0</v>
      </c>
      <c r="F32" s="83">
        <v>0</v>
      </c>
      <c r="G32" s="83">
        <v>0</v>
      </c>
      <c r="H32" s="83">
        <v>0</v>
      </c>
      <c r="I32" s="33"/>
      <c r="J32" s="31">
        <f t="shared" si="0"/>
        <v>0</v>
      </c>
      <c r="K32" s="33">
        <v>0</v>
      </c>
      <c r="L32" s="42">
        <f t="shared" si="3"/>
        <v>0</v>
      </c>
      <c r="M32" s="40" t="e">
        <f t="shared" si="4"/>
        <v>#DIV/0!</v>
      </c>
      <c r="N32" s="36">
        <f t="shared" si="1"/>
        <v>0</v>
      </c>
      <c r="O32" s="74" t="e">
        <f t="shared" si="2"/>
        <v>#DIV/0!</v>
      </c>
    </row>
    <row r="33" spans="1:15" hidden="1" x14ac:dyDescent="0.25">
      <c r="A33" s="146" t="s">
        <v>56</v>
      </c>
      <c r="B33" s="146"/>
      <c r="C33" s="49">
        <v>0</v>
      </c>
      <c r="D33" s="50">
        <v>0</v>
      </c>
      <c r="E33" s="83">
        <v>0</v>
      </c>
      <c r="F33" s="82">
        <v>0</v>
      </c>
      <c r="G33" s="83">
        <v>0</v>
      </c>
      <c r="H33" s="83">
        <v>0</v>
      </c>
      <c r="I33" s="33"/>
      <c r="J33" s="31">
        <f t="shared" si="0"/>
        <v>0</v>
      </c>
      <c r="K33" s="33">
        <v>0</v>
      </c>
      <c r="L33" s="42">
        <f t="shared" si="3"/>
        <v>0</v>
      </c>
      <c r="M33" s="40" t="e">
        <f t="shared" si="4"/>
        <v>#DIV/0!</v>
      </c>
      <c r="N33" s="36">
        <f t="shared" si="1"/>
        <v>0</v>
      </c>
      <c r="O33" s="74" t="e">
        <f t="shared" si="2"/>
        <v>#DIV/0!</v>
      </c>
    </row>
    <row r="34" spans="1:15" x14ac:dyDescent="0.25">
      <c r="A34" s="140" t="s">
        <v>57</v>
      </c>
      <c r="B34" s="140"/>
      <c r="C34" s="48" t="s">
        <v>104</v>
      </c>
      <c r="D34" s="48" t="s">
        <v>95</v>
      </c>
      <c r="E34" s="77">
        <f>SUM(E35:E36)</f>
        <v>289.39999999999998</v>
      </c>
      <c r="F34" s="77">
        <f>SUM(F35:F36)</f>
        <v>303</v>
      </c>
      <c r="G34" s="77">
        <f>SUM(G35:G36)</f>
        <v>303</v>
      </c>
      <c r="H34" s="77">
        <f>SUM(H35:H36)</f>
        <v>303</v>
      </c>
      <c r="I34" s="35"/>
      <c r="J34" s="36">
        <f t="shared" si="0"/>
        <v>13.600000000000023</v>
      </c>
      <c r="K34" s="33">
        <f>H34/E34*100</f>
        <v>104.69937802349689</v>
      </c>
      <c r="L34" s="42">
        <f t="shared" si="3"/>
        <v>0</v>
      </c>
      <c r="M34" s="40">
        <f t="shared" si="4"/>
        <v>100</v>
      </c>
      <c r="N34" s="36">
        <f t="shared" si="1"/>
        <v>0</v>
      </c>
      <c r="O34" s="74">
        <f t="shared" si="2"/>
        <v>100</v>
      </c>
    </row>
    <row r="35" spans="1:15" x14ac:dyDescent="0.25">
      <c r="A35" s="154" t="s">
        <v>58</v>
      </c>
      <c r="B35" s="154"/>
      <c r="C35" s="60" t="s">
        <v>104</v>
      </c>
      <c r="D35" s="49" t="s">
        <v>94</v>
      </c>
      <c r="E35" s="81">
        <v>289.39999999999998</v>
      </c>
      <c r="F35" s="83">
        <v>303</v>
      </c>
      <c r="G35" s="81">
        <v>303</v>
      </c>
      <c r="H35" s="81">
        <v>303</v>
      </c>
      <c r="I35" s="33"/>
      <c r="J35" s="31">
        <v>28.500000000000028</v>
      </c>
      <c r="K35" s="33">
        <f>H35/E35*100</f>
        <v>104.69937802349689</v>
      </c>
      <c r="L35" s="42">
        <f t="shared" si="3"/>
        <v>0</v>
      </c>
      <c r="M35" s="40">
        <f t="shared" si="4"/>
        <v>100</v>
      </c>
      <c r="N35" s="36">
        <f t="shared" si="1"/>
        <v>0</v>
      </c>
      <c r="O35" s="74">
        <f t="shared" si="2"/>
        <v>100</v>
      </c>
    </row>
    <row r="36" spans="1:15" ht="0.75" customHeight="1" x14ac:dyDescent="0.25">
      <c r="A36" s="154" t="s">
        <v>59</v>
      </c>
      <c r="B36" s="154"/>
      <c r="C36" s="60">
        <v>0</v>
      </c>
      <c r="D36" s="49">
        <v>0</v>
      </c>
      <c r="E36" s="81">
        <v>0</v>
      </c>
      <c r="F36" s="83">
        <v>0</v>
      </c>
      <c r="G36" s="81">
        <v>0</v>
      </c>
      <c r="H36" s="81">
        <v>0</v>
      </c>
      <c r="I36" s="33"/>
      <c r="J36" s="31">
        <f t="shared" si="0"/>
        <v>0</v>
      </c>
      <c r="K36" s="33">
        <v>0</v>
      </c>
      <c r="L36" s="42">
        <f t="shared" si="3"/>
        <v>0</v>
      </c>
      <c r="M36" s="40" t="e">
        <f t="shared" si="4"/>
        <v>#DIV/0!</v>
      </c>
      <c r="N36" s="36">
        <f t="shared" si="1"/>
        <v>0</v>
      </c>
      <c r="O36" s="74" t="e">
        <f t="shared" si="2"/>
        <v>#DIV/0!</v>
      </c>
    </row>
    <row r="37" spans="1:15" x14ac:dyDescent="0.25">
      <c r="A37" s="157" t="s">
        <v>60</v>
      </c>
      <c r="B37" s="157"/>
      <c r="C37" s="61" t="s">
        <v>100</v>
      </c>
      <c r="D37" s="61" t="s">
        <v>95</v>
      </c>
      <c r="E37" s="87">
        <f>E38+E39</f>
        <v>9.5</v>
      </c>
      <c r="F37" s="87">
        <f>F38</f>
        <v>11.1</v>
      </c>
      <c r="G37" s="87">
        <f>G38+G39</f>
        <v>11.1</v>
      </c>
      <c r="H37" s="87">
        <f>H38+H39</f>
        <v>11.1</v>
      </c>
      <c r="I37" s="35"/>
      <c r="J37" s="36">
        <f t="shared" si="0"/>
        <v>1.5999999999999996</v>
      </c>
      <c r="K37" s="35">
        <f>H37/E37*100</f>
        <v>116.84210526315788</v>
      </c>
      <c r="L37" s="42">
        <f t="shared" si="3"/>
        <v>0</v>
      </c>
      <c r="M37" s="40">
        <f t="shared" si="4"/>
        <v>100</v>
      </c>
      <c r="N37" s="36">
        <f t="shared" si="1"/>
        <v>0</v>
      </c>
      <c r="O37" s="74">
        <v>0</v>
      </c>
    </row>
    <row r="38" spans="1:15" x14ac:dyDescent="0.25">
      <c r="A38" s="155" t="s">
        <v>61</v>
      </c>
      <c r="B38" s="155"/>
      <c r="C38" s="60" t="s">
        <v>100</v>
      </c>
      <c r="D38" s="62" t="s">
        <v>106</v>
      </c>
      <c r="E38" s="81">
        <v>9.5</v>
      </c>
      <c r="F38" s="88">
        <v>11.1</v>
      </c>
      <c r="G38" s="81">
        <v>11.1</v>
      </c>
      <c r="H38" s="81">
        <v>11.1</v>
      </c>
      <c r="I38" s="33"/>
      <c r="J38" s="31">
        <v>112.9</v>
      </c>
      <c r="K38" s="33">
        <f>H38/E38*100</f>
        <v>116.84210526315788</v>
      </c>
      <c r="L38" s="42">
        <f t="shared" si="3"/>
        <v>0</v>
      </c>
      <c r="M38" s="40">
        <f t="shared" si="4"/>
        <v>100</v>
      </c>
      <c r="N38" s="36">
        <f t="shared" si="1"/>
        <v>0</v>
      </c>
      <c r="O38" s="74">
        <v>0</v>
      </c>
    </row>
    <row r="39" spans="1:15" hidden="1" x14ac:dyDescent="0.25">
      <c r="A39" s="156" t="s">
        <v>62</v>
      </c>
      <c r="B39" s="156"/>
      <c r="C39" s="60">
        <v>0</v>
      </c>
      <c r="D39" s="50">
        <v>0</v>
      </c>
      <c r="E39" s="81">
        <v>0</v>
      </c>
      <c r="F39" s="82">
        <v>0</v>
      </c>
      <c r="G39" s="81">
        <v>0</v>
      </c>
      <c r="H39" s="81">
        <v>0</v>
      </c>
      <c r="I39" s="33"/>
      <c r="J39" s="31">
        <f t="shared" si="0"/>
        <v>0</v>
      </c>
      <c r="K39" s="33">
        <v>0</v>
      </c>
      <c r="L39" s="42">
        <f t="shared" si="3"/>
        <v>0</v>
      </c>
      <c r="M39" s="40" t="e">
        <f t="shared" si="4"/>
        <v>#DIV/0!</v>
      </c>
      <c r="N39" s="36">
        <f t="shared" si="1"/>
        <v>0</v>
      </c>
      <c r="O39" s="74" t="e">
        <f t="shared" si="2"/>
        <v>#DIV/0!</v>
      </c>
    </row>
    <row r="40" spans="1:15" hidden="1" x14ac:dyDescent="0.25">
      <c r="A40" s="157" t="s">
        <v>63</v>
      </c>
      <c r="B40" s="157"/>
      <c r="C40" s="61">
        <f t="shared" ref="C40:H40" si="6">C41+C42</f>
        <v>0</v>
      </c>
      <c r="D40" s="61">
        <f t="shared" si="6"/>
        <v>0</v>
      </c>
      <c r="E40" s="87">
        <f t="shared" si="6"/>
        <v>0</v>
      </c>
      <c r="F40" s="87">
        <f t="shared" si="6"/>
        <v>0</v>
      </c>
      <c r="G40" s="87">
        <f t="shared" si="6"/>
        <v>0</v>
      </c>
      <c r="H40" s="87">
        <f t="shared" si="6"/>
        <v>0</v>
      </c>
      <c r="I40" s="33"/>
      <c r="J40" s="31">
        <f t="shared" si="0"/>
        <v>0</v>
      </c>
      <c r="K40" s="33">
        <v>0</v>
      </c>
      <c r="L40" s="42">
        <f t="shared" si="3"/>
        <v>0</v>
      </c>
      <c r="M40" s="40" t="e">
        <f t="shared" si="4"/>
        <v>#DIV/0!</v>
      </c>
      <c r="N40" s="36">
        <f t="shared" si="1"/>
        <v>0</v>
      </c>
      <c r="O40" s="74" t="e">
        <f t="shared" si="2"/>
        <v>#DIV/0!</v>
      </c>
    </row>
    <row r="41" spans="1:15" hidden="1" x14ac:dyDescent="0.25">
      <c r="A41" s="155" t="s">
        <v>64</v>
      </c>
      <c r="B41" s="155"/>
      <c r="C41" s="60">
        <v>0</v>
      </c>
      <c r="D41" s="62">
        <v>0</v>
      </c>
      <c r="E41" s="81">
        <v>0</v>
      </c>
      <c r="F41" s="88">
        <v>0</v>
      </c>
      <c r="G41" s="81">
        <v>0</v>
      </c>
      <c r="H41" s="81">
        <v>0</v>
      </c>
      <c r="I41" s="33"/>
      <c r="J41" s="31">
        <f t="shared" si="0"/>
        <v>0</v>
      </c>
      <c r="K41" s="33">
        <v>0</v>
      </c>
      <c r="L41" s="42">
        <f t="shared" si="3"/>
        <v>0</v>
      </c>
      <c r="M41" s="40" t="e">
        <f t="shared" si="4"/>
        <v>#DIV/0!</v>
      </c>
      <c r="N41" s="36">
        <f t="shared" si="1"/>
        <v>0</v>
      </c>
      <c r="O41" s="74" t="e">
        <f t="shared" si="2"/>
        <v>#DIV/0!</v>
      </c>
    </row>
    <row r="42" spans="1:15" ht="0.75" customHeight="1" x14ac:dyDescent="0.25">
      <c r="A42" s="155" t="s">
        <v>65</v>
      </c>
      <c r="B42" s="155"/>
      <c r="C42" s="60">
        <v>0</v>
      </c>
      <c r="D42" s="62">
        <v>0</v>
      </c>
      <c r="E42" s="81">
        <v>0</v>
      </c>
      <c r="F42" s="88">
        <v>0</v>
      </c>
      <c r="G42" s="81">
        <v>0</v>
      </c>
      <c r="H42" s="81">
        <v>0</v>
      </c>
      <c r="I42" s="33"/>
      <c r="J42" s="31">
        <f t="shared" si="0"/>
        <v>0</v>
      </c>
      <c r="K42" s="33">
        <v>0</v>
      </c>
      <c r="L42" s="42">
        <f t="shared" si="3"/>
        <v>0</v>
      </c>
      <c r="M42" s="40" t="e">
        <f t="shared" si="4"/>
        <v>#DIV/0!</v>
      </c>
      <c r="N42" s="36">
        <f t="shared" si="1"/>
        <v>0</v>
      </c>
      <c r="O42" s="74" t="e">
        <f t="shared" si="2"/>
        <v>#DIV/0!</v>
      </c>
    </row>
    <row r="43" spans="1:15" ht="23.25" customHeight="1" x14ac:dyDescent="0.25">
      <c r="A43" s="153" t="s">
        <v>66</v>
      </c>
      <c r="B43" s="153"/>
      <c r="C43" s="47" t="s">
        <v>101</v>
      </c>
      <c r="D43" s="47" t="s">
        <v>95</v>
      </c>
      <c r="E43" s="85">
        <f>E44</f>
        <v>50.1</v>
      </c>
      <c r="F43" s="85">
        <f>F44</f>
        <v>7</v>
      </c>
      <c r="G43" s="85">
        <f>G44</f>
        <v>7</v>
      </c>
      <c r="H43" s="85">
        <f>H44</f>
        <v>7</v>
      </c>
      <c r="I43" s="38"/>
      <c r="J43" s="39">
        <f t="shared" si="0"/>
        <v>-43.1</v>
      </c>
      <c r="K43" s="38">
        <f>H43/E43*100</f>
        <v>13.972055888223553</v>
      </c>
      <c r="L43" s="39">
        <f t="shared" si="3"/>
        <v>0</v>
      </c>
      <c r="M43" s="37">
        <f t="shared" si="4"/>
        <v>100</v>
      </c>
      <c r="N43" s="36">
        <f t="shared" si="1"/>
        <v>0</v>
      </c>
      <c r="O43" s="75">
        <f t="shared" si="2"/>
        <v>100</v>
      </c>
    </row>
    <row r="44" spans="1:15" ht="30" customHeight="1" x14ac:dyDescent="0.25">
      <c r="A44" s="156" t="s">
        <v>67</v>
      </c>
      <c r="B44" s="156"/>
      <c r="C44" s="52" t="s">
        <v>101</v>
      </c>
      <c r="D44" s="53" t="s">
        <v>94</v>
      </c>
      <c r="E44" s="86">
        <v>50.1</v>
      </c>
      <c r="F44" s="79">
        <v>7</v>
      </c>
      <c r="G44" s="86">
        <v>7</v>
      </c>
      <c r="H44" s="86">
        <v>7</v>
      </c>
      <c r="I44" s="43"/>
      <c r="J44" s="44">
        <f t="shared" si="0"/>
        <v>-43.1</v>
      </c>
      <c r="K44" s="43">
        <f>H44/E44*100</f>
        <v>13.972055888223553</v>
      </c>
      <c r="L44" s="42">
        <f t="shared" si="3"/>
        <v>0</v>
      </c>
      <c r="M44" s="40">
        <f t="shared" si="4"/>
        <v>100</v>
      </c>
      <c r="N44" s="36">
        <f t="shared" si="1"/>
        <v>0</v>
      </c>
      <c r="O44" s="74">
        <f t="shared" si="2"/>
        <v>100</v>
      </c>
    </row>
    <row r="45" spans="1:15" x14ac:dyDescent="0.25">
      <c r="A45" s="140" t="s">
        <v>68</v>
      </c>
      <c r="B45" s="140"/>
      <c r="C45" s="48"/>
      <c r="D45" s="48"/>
      <c r="E45" s="77">
        <f>E7+E14+E16+E20+E28+E24+E30+E34+E37+E43</f>
        <v>22770</v>
      </c>
      <c r="F45" s="77">
        <f>F7+F14+F16+F20+F28+F24+F30+F34+F37+F43</f>
        <v>18750.199999999997</v>
      </c>
      <c r="G45" s="77">
        <f>G7+G14+G16+G20+G28+G24+G30+G34+G37+G43</f>
        <v>18690.999999999996</v>
      </c>
      <c r="H45" s="77">
        <f>H43+H37+H34+H30+H28+H24+H20+H16+H14+H7</f>
        <v>18691</v>
      </c>
      <c r="I45" s="35"/>
      <c r="J45" s="36">
        <f t="shared" si="0"/>
        <v>-4079</v>
      </c>
      <c r="K45" s="35">
        <f>H45/E45*100</f>
        <v>82.086078173034693</v>
      </c>
      <c r="L45" s="39">
        <f t="shared" si="3"/>
        <v>-59.19999999999709</v>
      </c>
      <c r="M45" s="37">
        <f t="shared" si="4"/>
        <v>99.684270034452979</v>
      </c>
      <c r="N45" s="36">
        <f t="shared" si="1"/>
        <v>0</v>
      </c>
      <c r="O45" s="75">
        <f t="shared" si="2"/>
        <v>100.00000000000003</v>
      </c>
    </row>
    <row r="46" spans="1:15" x14ac:dyDescent="0.25">
      <c r="A46" s="1"/>
      <c r="B46" s="1"/>
      <c r="I46" s="1"/>
      <c r="J46" s="1"/>
      <c r="K46" s="1"/>
      <c r="L46" s="1"/>
      <c r="M46" s="1"/>
      <c r="N46" s="1"/>
      <c r="O46" s="1"/>
    </row>
    <row r="47" spans="1:15" x14ac:dyDescent="0.25">
      <c r="A47" s="1"/>
      <c r="B47" s="1"/>
      <c r="I47" s="1"/>
      <c r="J47" s="1"/>
      <c r="K47" s="1"/>
      <c r="L47" s="1"/>
      <c r="M47" s="1"/>
      <c r="N47" s="1"/>
      <c r="O47" s="1"/>
    </row>
    <row r="48" spans="1:15" ht="20.25" x14ac:dyDescent="0.3">
      <c r="A48" s="16" t="s">
        <v>24</v>
      </c>
      <c r="B48" s="16"/>
      <c r="C48" s="16"/>
      <c r="D48" s="16"/>
      <c r="E48" s="105"/>
      <c r="F48" s="105"/>
      <c r="G48" s="90"/>
      <c r="H48" s="118"/>
      <c r="I48" s="17"/>
      <c r="J48" s="1"/>
      <c r="K48" s="1"/>
      <c r="L48" s="18" t="s">
        <v>112</v>
      </c>
      <c r="M48" s="1"/>
      <c r="N48" s="1"/>
      <c r="O48" s="1"/>
    </row>
  </sheetData>
  <mergeCells count="50">
    <mergeCell ref="A12:B12"/>
    <mergeCell ref="A1:O1"/>
    <mergeCell ref="A3:B6"/>
    <mergeCell ref="E3:E6"/>
    <mergeCell ref="F3:F6"/>
    <mergeCell ref="G3:G6"/>
    <mergeCell ref="H3:H6"/>
    <mergeCell ref="J3:K5"/>
    <mergeCell ref="L3:M5"/>
    <mergeCell ref="N3:O5"/>
    <mergeCell ref="A7:B7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6:B36"/>
    <mergeCell ref="A25:B25"/>
    <mergeCell ref="A26:B26"/>
    <mergeCell ref="A27:B27"/>
    <mergeCell ref="A28:B28"/>
    <mergeCell ref="A29:B29"/>
    <mergeCell ref="A30:B30"/>
    <mergeCell ref="A43:B43"/>
    <mergeCell ref="A44:B44"/>
    <mergeCell ref="A45:B45"/>
    <mergeCell ref="C3:C6"/>
    <mergeCell ref="D3:D6"/>
    <mergeCell ref="A37:B37"/>
    <mergeCell ref="A38:B38"/>
    <mergeCell ref="A39:B39"/>
    <mergeCell ref="A40:B40"/>
    <mergeCell ref="A41:B41"/>
    <mergeCell ref="A42:B42"/>
    <mergeCell ref="A31:B31"/>
    <mergeCell ref="A32:B32"/>
    <mergeCell ref="A33:B33"/>
    <mergeCell ref="A34:B34"/>
    <mergeCell ref="A35:B3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Динамика расходов</vt:lpstr>
      <vt:lpstr>Динамика доходов</vt:lpstr>
      <vt:lpstr>Структура доходов</vt:lpstr>
      <vt:lpstr>безвозмезд</vt:lpstr>
      <vt:lpstr>Расходы по ведомст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Нечаева ОА</cp:lastModifiedBy>
  <cp:lastPrinted>2018-04-12T11:17:58Z</cp:lastPrinted>
  <dcterms:created xsi:type="dcterms:W3CDTF">2013-10-22T11:56:29Z</dcterms:created>
  <dcterms:modified xsi:type="dcterms:W3CDTF">2018-04-12T11:18:03Z</dcterms:modified>
</cp:coreProperties>
</file>